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w\Desktop\"/>
    </mc:Choice>
  </mc:AlternateContent>
  <bookViews>
    <workbookView xWindow="0" yWindow="0" windowWidth="27045" windowHeight="13515" tabRatio="886"/>
  </bookViews>
  <sheets>
    <sheet name="Data" sheetId="1" r:id="rId1"/>
    <sheet name="rates of profit" sheetId="2" r:id="rId2"/>
    <sheet name="mkt prices &amp; actual POP" sheetId="3" r:id="rId3"/>
    <sheet name="mkt prices &amp; SE POP" sheetId="4" r:id="rId4"/>
    <sheet name="labor coeff." sheetId="5" r:id="rId5"/>
  </sheets>
  <calcPr calcId="152511" iterate="1" iterateDelta="1.0000000000000001E-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K13" i="1"/>
  <c r="K14" i="1"/>
  <c r="K15" i="1"/>
  <c r="K16" i="1"/>
  <c r="K17" i="1"/>
  <c r="K18" i="1"/>
  <c r="K19" i="1"/>
  <c r="K20" i="1"/>
  <c r="K21" i="1"/>
  <c r="K22" i="1"/>
  <c r="K26" i="1" s="1"/>
  <c r="K30" i="1" s="1"/>
  <c r="K34" i="1" s="1"/>
  <c r="K38" i="1" s="1"/>
  <c r="K42" i="1" s="1"/>
  <c r="K46" i="1" s="1"/>
  <c r="K50" i="1" s="1"/>
  <c r="K54" i="1" s="1"/>
  <c r="K58" i="1" s="1"/>
  <c r="K23" i="1"/>
  <c r="K24" i="1"/>
  <c r="K28" i="1" s="1"/>
  <c r="K32" i="1" s="1"/>
  <c r="K36" i="1" s="1"/>
  <c r="K40" i="1" s="1"/>
  <c r="K44" i="1" s="1"/>
  <c r="K48" i="1" s="1"/>
  <c r="K52" i="1" s="1"/>
  <c r="K56" i="1" s="1"/>
  <c r="K27" i="1"/>
  <c r="K31" i="1" s="1"/>
  <c r="K35" i="1" s="1"/>
  <c r="K39" i="1" s="1"/>
  <c r="K43" i="1" s="1"/>
  <c r="K47" i="1" s="1"/>
  <c r="K51" i="1" s="1"/>
  <c r="K55" i="1" s="1"/>
  <c r="K59" i="1" s="1"/>
  <c r="L18" i="1"/>
  <c r="L19" i="1"/>
  <c r="L20" i="1"/>
  <c r="L21" i="1"/>
  <c r="L22" i="1"/>
  <c r="L23" i="1"/>
  <c r="L27" i="1" s="1"/>
  <c r="L31" i="1" s="1"/>
  <c r="L35" i="1" s="1"/>
  <c r="L39" i="1" s="1"/>
  <c r="L43" i="1" s="1"/>
  <c r="L47" i="1" s="1"/>
  <c r="L51" i="1" s="1"/>
  <c r="L55" i="1" s="1"/>
  <c r="L59" i="1" s="1"/>
  <c r="L24" i="1"/>
  <c r="L25" i="1"/>
  <c r="L26" i="1"/>
  <c r="L28" i="1"/>
  <c r="L29" i="1"/>
  <c r="L30" i="1"/>
  <c r="L34" i="1" s="1"/>
  <c r="L38" i="1" s="1"/>
  <c r="L42" i="1" s="1"/>
  <c r="L46" i="1" s="1"/>
  <c r="L50" i="1" s="1"/>
  <c r="L54" i="1" s="1"/>
  <c r="L58" i="1" s="1"/>
  <c r="L32" i="1"/>
  <c r="L33" i="1"/>
  <c r="L36" i="1"/>
  <c r="L37" i="1"/>
  <c r="L40" i="1"/>
  <c r="L41" i="1"/>
  <c r="L44" i="1"/>
  <c r="L45" i="1"/>
  <c r="L48" i="1"/>
  <c r="L49" i="1"/>
  <c r="L52" i="1"/>
  <c r="L53" i="1"/>
  <c r="L56" i="1"/>
  <c r="L57" i="1"/>
  <c r="A66" i="1" l="1"/>
  <c r="A123" i="1" s="1"/>
  <c r="A180" i="1" s="1"/>
  <c r="A65" i="1"/>
  <c r="A122" i="1" s="1"/>
  <c r="A179" i="1" s="1"/>
  <c r="J8" i="1"/>
  <c r="H8" i="1" s="1"/>
  <c r="I8" i="1"/>
  <c r="G8" i="1" s="1"/>
  <c r="K25" i="1"/>
  <c r="K29" i="1" s="1"/>
  <c r="K33" i="1" s="1"/>
  <c r="K37" i="1" s="1"/>
  <c r="K41" i="1" s="1"/>
  <c r="K45" i="1" s="1"/>
  <c r="K49" i="1" s="1"/>
  <c r="K53" i="1" s="1"/>
  <c r="K57" i="1" s="1"/>
  <c r="F8" i="1" l="1"/>
  <c r="E8" i="1"/>
  <c r="D8" i="1"/>
  <c r="C8" i="1"/>
  <c r="D123" i="1" s="1"/>
  <c r="C123" i="1"/>
  <c r="K123" i="1"/>
  <c r="J123" i="1"/>
  <c r="O123" i="1" l="1"/>
  <c r="M231" i="1"/>
  <c r="E179" i="1"/>
  <c r="D179" i="1"/>
  <c r="C179" i="1"/>
  <c r="A9" i="1"/>
  <c r="A10" i="1" l="1"/>
  <c r="A67" i="1"/>
  <c r="A124" i="1" s="1"/>
  <c r="A181" i="1" s="1"/>
  <c r="R8" i="1"/>
  <c r="H123" i="1"/>
  <c r="S8" i="1"/>
  <c r="I123" i="1"/>
  <c r="F123" i="1"/>
  <c r="G123" i="1"/>
  <c r="E123" i="1"/>
  <c r="K180" i="1"/>
  <c r="L180" i="1"/>
  <c r="AD8" i="1"/>
  <c r="A11" i="1" l="1"/>
  <c r="A68" i="1"/>
  <c r="A125" i="1" s="1"/>
  <c r="A182" i="1" s="1"/>
  <c r="P123" i="1"/>
  <c r="N123" i="1"/>
  <c r="O66" i="1"/>
  <c r="M123" i="1"/>
  <c r="E66" i="1"/>
  <c r="Y66" i="1" s="1"/>
  <c r="L123" i="1"/>
  <c r="A12" i="1" l="1"/>
  <c r="A69" i="1"/>
  <c r="A126" i="1" s="1"/>
  <c r="A183" i="1" s="1"/>
  <c r="V123" i="1"/>
  <c r="X123" i="1"/>
  <c r="R123" i="1"/>
  <c r="T123" i="1"/>
  <c r="S123" i="1"/>
  <c r="W123" i="1"/>
  <c r="U123" i="1"/>
  <c r="Q123" i="1"/>
  <c r="T8" i="1"/>
  <c r="F66" i="1" s="1"/>
  <c r="AA123" i="1" l="1"/>
  <c r="Z123" i="1"/>
  <c r="A13" i="1"/>
  <c r="A70" i="1"/>
  <c r="A127" i="1" s="1"/>
  <c r="A184" i="1" s="1"/>
  <c r="Y123" i="1"/>
  <c r="U8" i="1"/>
  <c r="P66" i="1" s="1"/>
  <c r="AE8" i="1"/>
  <c r="A14" i="1" l="1"/>
  <c r="A71" i="1"/>
  <c r="A128" i="1" s="1"/>
  <c r="A185" i="1" s="1"/>
  <c r="AC123" i="1"/>
  <c r="Z66" i="1"/>
  <c r="AG8" i="1"/>
  <c r="A15" i="1" l="1"/>
  <c r="A72" i="1"/>
  <c r="A129" i="1" s="1"/>
  <c r="A186" i="1" s="1"/>
  <c r="AK8" i="1"/>
  <c r="AB123" i="1"/>
  <c r="AJ8" i="1" s="1"/>
  <c r="A16" i="1" l="1"/>
  <c r="A73" i="1"/>
  <c r="A130" i="1" s="1"/>
  <c r="A187" i="1" s="1"/>
  <c r="Z8" i="1"/>
  <c r="D66" i="1"/>
  <c r="N66" i="1"/>
  <c r="AM8" i="1"/>
  <c r="Y8" i="1"/>
  <c r="AF8" i="1"/>
  <c r="AH8" i="1" s="1"/>
  <c r="AI8" i="1" s="1"/>
  <c r="F180" i="1" s="1"/>
  <c r="M66" i="1"/>
  <c r="C66" i="1"/>
  <c r="AL8" i="1"/>
  <c r="A17" i="1" l="1"/>
  <c r="A74" i="1"/>
  <c r="A131" i="1" s="1"/>
  <c r="A188" i="1" s="1"/>
  <c r="W66" i="1"/>
  <c r="J66" i="1"/>
  <c r="N8" i="1"/>
  <c r="O8" i="1"/>
  <c r="Q66" i="1"/>
  <c r="Q8" i="1"/>
  <c r="Y9" i="1"/>
  <c r="P8" i="1"/>
  <c r="T66" i="1"/>
  <c r="X66" i="1"/>
  <c r="G66" i="1"/>
  <c r="A18" i="1" l="1"/>
  <c r="A75" i="1"/>
  <c r="A132" i="1" s="1"/>
  <c r="A189" i="1" s="1"/>
  <c r="I180" i="1"/>
  <c r="AA66" i="1"/>
  <c r="AD66" i="1"/>
  <c r="Z9" i="1"/>
  <c r="V8" i="1"/>
  <c r="X8" i="1"/>
  <c r="A19" i="1" l="1"/>
  <c r="A76" i="1"/>
  <c r="A133" i="1" s="1"/>
  <c r="A190" i="1" s="1"/>
  <c r="J180" i="1"/>
  <c r="AB8" i="1"/>
  <c r="H180" i="1" s="1"/>
  <c r="AA8" i="1"/>
  <c r="G180" i="1" s="1"/>
  <c r="E180" i="1"/>
  <c r="S66" i="1"/>
  <c r="R66" i="1" s="1"/>
  <c r="U66" i="1" s="1"/>
  <c r="I66" i="1"/>
  <c r="W8" i="1"/>
  <c r="D180" i="1" s="1"/>
  <c r="C180" i="1"/>
  <c r="A20" i="1" l="1"/>
  <c r="A77" i="1"/>
  <c r="A134" i="1" s="1"/>
  <c r="A191" i="1" s="1"/>
  <c r="AC66" i="1"/>
  <c r="H66" i="1"/>
  <c r="I9" i="1"/>
  <c r="J9" i="1"/>
  <c r="K124" i="1" s="1"/>
  <c r="A21" i="1" l="1"/>
  <c r="A78" i="1"/>
  <c r="A135" i="1" s="1"/>
  <c r="A192" i="1" s="1"/>
  <c r="J124" i="1"/>
  <c r="G9" i="1"/>
  <c r="C9" i="1"/>
  <c r="E9" i="1"/>
  <c r="K66" i="1"/>
  <c r="AB66" i="1"/>
  <c r="AE66" i="1" s="1"/>
  <c r="H9" i="1"/>
  <c r="I124" i="1" s="1"/>
  <c r="F9" i="1"/>
  <c r="G124" i="1" s="1"/>
  <c r="D9" i="1"/>
  <c r="E124" i="1" s="1"/>
  <c r="A22" i="1" l="1"/>
  <c r="A79" i="1"/>
  <c r="A136" i="1" s="1"/>
  <c r="A193" i="1" s="1"/>
  <c r="F124" i="1"/>
  <c r="P9" i="1"/>
  <c r="H124" i="1"/>
  <c r="N124" i="1" s="1"/>
  <c r="R9" i="1"/>
  <c r="K181" i="1"/>
  <c r="D124" i="1"/>
  <c r="N9" i="1"/>
  <c r="O124" i="1"/>
  <c r="S9" i="1"/>
  <c r="M124" i="1" s="1"/>
  <c r="L181" i="1"/>
  <c r="Q9" i="1"/>
  <c r="O9" i="1"/>
  <c r="Y10" i="1"/>
  <c r="AD9" i="1"/>
  <c r="A23" i="1" l="1"/>
  <c r="A80" i="1"/>
  <c r="A137" i="1" s="1"/>
  <c r="A194" i="1" s="1"/>
  <c r="L124" i="1"/>
  <c r="E67" i="1"/>
  <c r="S124" i="1"/>
  <c r="Q124" i="1"/>
  <c r="W124" i="1"/>
  <c r="U124" i="1"/>
  <c r="P124" i="1"/>
  <c r="T9" i="1"/>
  <c r="F67" i="1" s="1"/>
  <c r="O67" i="1"/>
  <c r="Z10" i="1"/>
  <c r="W9" i="1" s="1"/>
  <c r="D181" i="1" s="1"/>
  <c r="AE9" i="1"/>
  <c r="AG9" i="1" s="1"/>
  <c r="V9" i="1"/>
  <c r="C181" i="1" s="1"/>
  <c r="U9" i="1"/>
  <c r="P67" i="1" s="1"/>
  <c r="A24" i="1" l="1"/>
  <c r="A81" i="1"/>
  <c r="A138" i="1" s="1"/>
  <c r="A195" i="1" s="1"/>
  <c r="Y67" i="1"/>
  <c r="R124" i="1"/>
  <c r="V124" i="1"/>
  <c r="X124" i="1"/>
  <c r="T124" i="1"/>
  <c r="AA124" i="1"/>
  <c r="Z67" i="1"/>
  <c r="X9" i="1"/>
  <c r="I10" i="1"/>
  <c r="J125" i="1" s="1"/>
  <c r="J10" i="1"/>
  <c r="K125" i="1" s="1"/>
  <c r="A25" i="1" l="1"/>
  <c r="A82" i="1"/>
  <c r="A139" i="1" s="1"/>
  <c r="A196" i="1" s="1"/>
  <c r="Z124" i="1"/>
  <c r="Y124" i="1"/>
  <c r="G10" i="1"/>
  <c r="H125" i="1" s="1"/>
  <c r="H10" i="1"/>
  <c r="I125" i="1" s="1"/>
  <c r="F10" i="1"/>
  <c r="G125" i="1" s="1"/>
  <c r="D10" i="1"/>
  <c r="E125" i="1" s="1"/>
  <c r="E10" i="1"/>
  <c r="F125" i="1" s="1"/>
  <c r="C10" i="1"/>
  <c r="D125" i="1" s="1"/>
  <c r="O125" i="1" s="1"/>
  <c r="AB9" i="1"/>
  <c r="H181" i="1" s="1"/>
  <c r="AA9" i="1"/>
  <c r="G181" i="1" s="1"/>
  <c r="E181" i="1"/>
  <c r="A26" i="1" l="1"/>
  <c r="A83" i="1"/>
  <c r="A140" i="1" s="1"/>
  <c r="A197" i="1" s="1"/>
  <c r="AC124" i="1"/>
  <c r="AB124" i="1" s="1"/>
  <c r="AJ9" i="1" s="1"/>
  <c r="N125" i="1"/>
  <c r="Q125" i="1" s="1"/>
  <c r="P125" i="1"/>
  <c r="X125" i="1" s="1"/>
  <c r="R10" i="1"/>
  <c r="L125" i="1" s="1"/>
  <c r="P10" i="1"/>
  <c r="K182" i="1"/>
  <c r="S10" i="1"/>
  <c r="M125" i="1" s="1"/>
  <c r="L182" i="1"/>
  <c r="N10" i="1"/>
  <c r="O10" i="1"/>
  <c r="Y11" i="1"/>
  <c r="Q10" i="1"/>
  <c r="AD10" i="1"/>
  <c r="A27" i="1" l="1"/>
  <c r="A84" i="1"/>
  <c r="A141" i="1" s="1"/>
  <c r="A198" i="1" s="1"/>
  <c r="AK9" i="1"/>
  <c r="D67" i="1" s="1"/>
  <c r="S125" i="1"/>
  <c r="U125" i="1"/>
  <c r="W125" i="1"/>
  <c r="C67" i="1"/>
  <c r="M67" i="1"/>
  <c r="I181" i="1"/>
  <c r="E68" i="1"/>
  <c r="R125" i="1"/>
  <c r="V125" i="1"/>
  <c r="T125" i="1"/>
  <c r="O68" i="1"/>
  <c r="T10" i="1"/>
  <c r="F68" i="1" s="1"/>
  <c r="Z11" i="1"/>
  <c r="V10" i="1"/>
  <c r="C182" i="1" s="1"/>
  <c r="AE10" i="1"/>
  <c r="AG10" i="1" s="1"/>
  <c r="U10" i="1"/>
  <c r="P68" i="1" s="1"/>
  <c r="AF9" i="1" l="1"/>
  <c r="AH9" i="1" s="1"/>
  <c r="AI9" i="1" s="1"/>
  <c r="F181" i="1" s="1"/>
  <c r="AL9" i="1"/>
  <c r="A28" i="1"/>
  <c r="A85" i="1"/>
  <c r="A142" i="1" s="1"/>
  <c r="A199" i="1" s="1"/>
  <c r="J181" i="1"/>
  <c r="N67" i="1"/>
  <c r="X67" i="1" s="1"/>
  <c r="AM9" i="1"/>
  <c r="Z125" i="1"/>
  <c r="AA125" i="1"/>
  <c r="Y125" i="1"/>
  <c r="J67" i="1"/>
  <c r="Q67" i="1"/>
  <c r="W67" i="1"/>
  <c r="T67" i="1"/>
  <c r="G67" i="1"/>
  <c r="Z68" i="1"/>
  <c r="Y68" i="1"/>
  <c r="X10" i="1"/>
  <c r="W10" i="1"/>
  <c r="D182" i="1" s="1"/>
  <c r="A29" i="1" l="1"/>
  <c r="A86" i="1"/>
  <c r="A143" i="1" s="1"/>
  <c r="A200" i="1" s="1"/>
  <c r="AC125" i="1"/>
  <c r="AB125" i="1" s="1"/>
  <c r="AJ10" i="1" s="1"/>
  <c r="AA67" i="1"/>
  <c r="AD67" i="1"/>
  <c r="J11" i="1"/>
  <c r="K126" i="1" s="1"/>
  <c r="I11" i="1"/>
  <c r="J126" i="1" s="1"/>
  <c r="AB10" i="1"/>
  <c r="H182" i="1" s="1"/>
  <c r="AA10" i="1"/>
  <c r="G182" i="1" s="1"/>
  <c r="E182" i="1"/>
  <c r="A30" i="1" l="1"/>
  <c r="A87" i="1"/>
  <c r="A144" i="1" s="1"/>
  <c r="A201" i="1" s="1"/>
  <c r="AK10" i="1"/>
  <c r="C68" i="1"/>
  <c r="M68" i="1"/>
  <c r="I182" i="1"/>
  <c r="J182" i="1"/>
  <c r="S67" i="1"/>
  <c r="R67" i="1" s="1"/>
  <c r="U67" i="1" s="1"/>
  <c r="I67" i="1"/>
  <c r="H11" i="1"/>
  <c r="I126" i="1" s="1"/>
  <c r="G11" i="1"/>
  <c r="H126" i="1" s="1"/>
  <c r="F11" i="1"/>
  <c r="G126" i="1" s="1"/>
  <c r="D11" i="1"/>
  <c r="E126" i="1" s="1"/>
  <c r="E11" i="1"/>
  <c r="F126" i="1" s="1"/>
  <c r="C11" i="1"/>
  <c r="D126" i="1" s="1"/>
  <c r="O126" i="1" s="1"/>
  <c r="A31" i="1" l="1"/>
  <c r="A88" i="1"/>
  <c r="A145" i="1" s="1"/>
  <c r="A202" i="1" s="1"/>
  <c r="D68" i="1"/>
  <c r="J68" i="1" s="1"/>
  <c r="AF10" i="1"/>
  <c r="AH10" i="1" s="1"/>
  <c r="AI10" i="1" s="1"/>
  <c r="F182" i="1" s="1"/>
  <c r="AM10" i="1"/>
  <c r="N68" i="1"/>
  <c r="Q68" i="1" s="1"/>
  <c r="AL10" i="1"/>
  <c r="P126" i="1"/>
  <c r="X126" i="1" s="1"/>
  <c r="W68" i="1"/>
  <c r="N126" i="1"/>
  <c r="AC67" i="1"/>
  <c r="H67" i="1"/>
  <c r="G68" i="1"/>
  <c r="P11" i="1"/>
  <c r="O11" i="1"/>
  <c r="Q11" i="1"/>
  <c r="N11" i="1"/>
  <c r="S11" i="1"/>
  <c r="M126" i="1" s="1"/>
  <c r="L183" i="1"/>
  <c r="R11" i="1"/>
  <c r="L126" i="1" s="1"/>
  <c r="K183" i="1"/>
  <c r="Y12" i="1"/>
  <c r="AD11" i="1"/>
  <c r="A32" i="1" l="1"/>
  <c r="A89" i="1"/>
  <c r="A146" i="1" s="1"/>
  <c r="A203" i="1" s="1"/>
  <c r="T68" i="1"/>
  <c r="X68" i="1"/>
  <c r="AD68" i="1" s="1"/>
  <c r="AA68" i="1"/>
  <c r="AB67" i="1"/>
  <c r="AE67" i="1" s="1"/>
  <c r="K67" i="1"/>
  <c r="S126" i="1"/>
  <c r="Q126" i="1"/>
  <c r="W126" i="1"/>
  <c r="U126" i="1"/>
  <c r="R126" i="1"/>
  <c r="V126" i="1"/>
  <c r="T126" i="1"/>
  <c r="AE11" i="1"/>
  <c r="Z12" i="1"/>
  <c r="E69" i="1"/>
  <c r="O69" i="1"/>
  <c r="U11" i="1"/>
  <c r="P69" i="1" s="1"/>
  <c r="V11" i="1"/>
  <c r="C183" i="1" s="1"/>
  <c r="T11" i="1"/>
  <c r="F69" i="1" s="1"/>
  <c r="X11" i="1"/>
  <c r="AG11" i="1"/>
  <c r="A33" i="1" l="1"/>
  <c r="A90" i="1"/>
  <c r="A147" i="1" s="1"/>
  <c r="A204" i="1" s="1"/>
  <c r="Y126" i="1"/>
  <c r="Z126" i="1"/>
  <c r="AA126" i="1"/>
  <c r="I68" i="1"/>
  <c r="S68" i="1"/>
  <c r="R68" i="1" s="1"/>
  <c r="U68" i="1" s="1"/>
  <c r="W11" i="1"/>
  <c r="D183" i="1" s="1"/>
  <c r="Z69" i="1"/>
  <c r="Y69" i="1"/>
  <c r="AB11" i="1"/>
  <c r="H183" i="1" s="1"/>
  <c r="AA11" i="1"/>
  <c r="G183" i="1" s="1"/>
  <c r="E183" i="1"/>
  <c r="A34" i="1" l="1"/>
  <c r="A91" i="1"/>
  <c r="A148" i="1" s="1"/>
  <c r="A205" i="1" s="1"/>
  <c r="AC126" i="1"/>
  <c r="AB126" i="1" s="1"/>
  <c r="AJ11" i="1" s="1"/>
  <c r="H68" i="1"/>
  <c r="AC68" i="1"/>
  <c r="J12" i="1"/>
  <c r="K127" i="1" s="1"/>
  <c r="I12" i="1"/>
  <c r="J127" i="1" s="1"/>
  <c r="A35" i="1" l="1"/>
  <c r="A92" i="1"/>
  <c r="A149" i="1" s="1"/>
  <c r="A206" i="1" s="1"/>
  <c r="AK11" i="1"/>
  <c r="D69" i="1" s="1"/>
  <c r="M69" i="1"/>
  <c r="C69" i="1"/>
  <c r="I183" i="1"/>
  <c r="K68" i="1"/>
  <c r="AB68" i="1"/>
  <c r="AE68" i="1" s="1"/>
  <c r="G12" i="1"/>
  <c r="H127" i="1" s="1"/>
  <c r="H12" i="1"/>
  <c r="I127" i="1" s="1"/>
  <c r="E12" i="1"/>
  <c r="F127" i="1" s="1"/>
  <c r="C12" i="1"/>
  <c r="D127" i="1" s="1"/>
  <c r="O127" i="1" s="1"/>
  <c r="F12" i="1"/>
  <c r="G127" i="1" s="1"/>
  <c r="D12" i="1"/>
  <c r="E127" i="1" s="1"/>
  <c r="Q12" i="1" l="1"/>
  <c r="A36" i="1"/>
  <c r="A93" i="1"/>
  <c r="A150" i="1" s="1"/>
  <c r="A207" i="1" s="1"/>
  <c r="R12" i="1"/>
  <c r="L127" i="1" s="1"/>
  <c r="AL11" i="1"/>
  <c r="J183" i="1"/>
  <c r="N69" i="1"/>
  <c r="Q69" i="1" s="1"/>
  <c r="S12" i="1"/>
  <c r="M127" i="1" s="1"/>
  <c r="AF11" i="1"/>
  <c r="AH11" i="1" s="1"/>
  <c r="AI11" i="1" s="1"/>
  <c r="F183" i="1" s="1"/>
  <c r="AM11" i="1"/>
  <c r="P127" i="1"/>
  <c r="R127" i="1" s="1"/>
  <c r="N127" i="1"/>
  <c r="AD12" i="1"/>
  <c r="K184" i="1"/>
  <c r="W69" i="1"/>
  <c r="J69" i="1"/>
  <c r="G69" i="1"/>
  <c r="O12" i="1"/>
  <c r="L184" i="1"/>
  <c r="N12" i="1"/>
  <c r="P12" i="1"/>
  <c r="Y13" i="1"/>
  <c r="S127" i="1" l="1"/>
  <c r="U12" i="1"/>
  <c r="P70" i="1" s="1"/>
  <c r="X127" i="1"/>
  <c r="A37" i="1"/>
  <c r="A94" i="1"/>
  <c r="A151" i="1" s="1"/>
  <c r="A208" i="1" s="1"/>
  <c r="X69" i="1"/>
  <c r="AA69" i="1"/>
  <c r="T69" i="1"/>
  <c r="T12" i="1"/>
  <c r="F70" i="1" s="1"/>
  <c r="E70" i="1"/>
  <c r="AE12" i="1"/>
  <c r="AG12" i="1" s="1"/>
  <c r="O70" i="1"/>
  <c r="Y70" i="1" s="1"/>
  <c r="U127" i="1"/>
  <c r="V127" i="1"/>
  <c r="T127" i="1"/>
  <c r="Q127" i="1"/>
  <c r="W127" i="1"/>
  <c r="AD69" i="1"/>
  <c r="V12" i="1"/>
  <c r="C184" i="1" s="1"/>
  <c r="Z13" i="1"/>
  <c r="W12" i="1" s="1"/>
  <c r="D184" i="1" s="1"/>
  <c r="Z70" i="1" l="1"/>
  <c r="A38" i="1"/>
  <c r="A95" i="1"/>
  <c r="A152" i="1" s="1"/>
  <c r="A209" i="1" s="1"/>
  <c r="Y127" i="1"/>
  <c r="Z127" i="1"/>
  <c r="AA127" i="1"/>
  <c r="I69" i="1"/>
  <c r="S69" i="1"/>
  <c r="R69" i="1" s="1"/>
  <c r="U69" i="1" s="1"/>
  <c r="X12" i="1"/>
  <c r="AA12" i="1" s="1"/>
  <c r="G184" i="1" s="1"/>
  <c r="J13" i="1"/>
  <c r="K128" i="1" s="1"/>
  <c r="I13" i="1"/>
  <c r="J128" i="1" s="1"/>
  <c r="A39" i="1" l="1"/>
  <c r="A96" i="1"/>
  <c r="A153" i="1" s="1"/>
  <c r="A210" i="1" s="1"/>
  <c r="AC127" i="1"/>
  <c r="AB127" i="1" s="1"/>
  <c r="AJ12" i="1" s="1"/>
  <c r="C70" i="1" s="1"/>
  <c r="H69" i="1"/>
  <c r="AC69" i="1"/>
  <c r="G13" i="1"/>
  <c r="H128" i="1" s="1"/>
  <c r="H13" i="1"/>
  <c r="I128" i="1" s="1"/>
  <c r="E13" i="1"/>
  <c r="F128" i="1" s="1"/>
  <c r="C13" i="1"/>
  <c r="D128" i="1" s="1"/>
  <c r="O128" i="1" s="1"/>
  <c r="F13" i="1"/>
  <c r="G128" i="1" s="1"/>
  <c r="D13" i="1"/>
  <c r="E128" i="1" s="1"/>
  <c r="AB12" i="1"/>
  <c r="H184" i="1" s="1"/>
  <c r="E184" i="1"/>
  <c r="A40" i="1" l="1"/>
  <c r="A97" i="1"/>
  <c r="A154" i="1" s="1"/>
  <c r="A211" i="1" s="1"/>
  <c r="AK12" i="1"/>
  <c r="N70" i="1" s="1"/>
  <c r="Q70" i="1" s="1"/>
  <c r="O13" i="1"/>
  <c r="N128" i="1"/>
  <c r="Q128" i="1" s="1"/>
  <c r="M70" i="1"/>
  <c r="I184" i="1"/>
  <c r="AB69" i="1"/>
  <c r="AE69" i="1" s="1"/>
  <c r="K69" i="1"/>
  <c r="P128" i="1"/>
  <c r="T128" i="1" s="1"/>
  <c r="S13" i="1"/>
  <c r="M128" i="1" s="1"/>
  <c r="Q13" i="1"/>
  <c r="L185" i="1"/>
  <c r="R13" i="1"/>
  <c r="L128" i="1" s="1"/>
  <c r="K185" i="1"/>
  <c r="N13" i="1"/>
  <c r="U13" i="1"/>
  <c r="P71" i="1" s="1"/>
  <c r="P13" i="1"/>
  <c r="Y14" i="1"/>
  <c r="AD13" i="1"/>
  <c r="A41" i="1" l="1"/>
  <c r="A98" i="1"/>
  <c r="A155" i="1" s="1"/>
  <c r="A212" i="1" s="1"/>
  <c r="AF12" i="1"/>
  <c r="AH12" i="1" s="1"/>
  <c r="AI12" i="1" s="1"/>
  <c r="F184" i="1" s="1"/>
  <c r="AL12" i="1"/>
  <c r="T70" i="1"/>
  <c r="J184" i="1"/>
  <c r="AM12" i="1"/>
  <c r="D70" i="1"/>
  <c r="G70" i="1" s="1"/>
  <c r="AA70" i="1" s="1"/>
  <c r="W128" i="1"/>
  <c r="W70" i="1"/>
  <c r="S128" i="1"/>
  <c r="U128" i="1"/>
  <c r="R128" i="1"/>
  <c r="V128" i="1"/>
  <c r="X128" i="1"/>
  <c r="E71" i="1"/>
  <c r="O71" i="1"/>
  <c r="AE13" i="1"/>
  <c r="Z14" i="1"/>
  <c r="T13" i="1"/>
  <c r="F71" i="1" s="1"/>
  <c r="V13" i="1"/>
  <c r="C185" i="1" s="1"/>
  <c r="AG13" i="1"/>
  <c r="X70" i="1" l="1"/>
  <c r="A42" i="1"/>
  <c r="A99" i="1"/>
  <c r="A156" i="1" s="1"/>
  <c r="A213" i="1" s="1"/>
  <c r="J70" i="1"/>
  <c r="AD70" i="1"/>
  <c r="I70" i="1" s="1"/>
  <c r="AA128" i="1"/>
  <c r="Z128" i="1"/>
  <c r="Y128" i="1"/>
  <c r="Y71" i="1"/>
  <c r="Z71" i="1"/>
  <c r="W13" i="1"/>
  <c r="D185" i="1" s="1"/>
  <c r="X13" i="1"/>
  <c r="A43" i="1" l="1"/>
  <c r="A100" i="1"/>
  <c r="A157" i="1" s="1"/>
  <c r="A214" i="1" s="1"/>
  <c r="S70" i="1"/>
  <c r="R70" i="1" s="1"/>
  <c r="U70" i="1" s="1"/>
  <c r="AC128" i="1"/>
  <c r="AB128" i="1" s="1"/>
  <c r="AJ13" i="1" s="1"/>
  <c r="H70" i="1"/>
  <c r="I14" i="1"/>
  <c r="J129" i="1" s="1"/>
  <c r="J14" i="1"/>
  <c r="K129" i="1" s="1"/>
  <c r="AB13" i="1"/>
  <c r="H185" i="1" s="1"/>
  <c r="AA13" i="1"/>
  <c r="G185" i="1" s="1"/>
  <c r="E185" i="1"/>
  <c r="A44" i="1" l="1"/>
  <c r="A101" i="1"/>
  <c r="A158" i="1" s="1"/>
  <c r="A215" i="1" s="1"/>
  <c r="AC70" i="1"/>
  <c r="AK13" i="1"/>
  <c r="N71" i="1" s="1"/>
  <c r="K70" i="1"/>
  <c r="AB70" i="1"/>
  <c r="AE70" i="1" s="1"/>
  <c r="C71" i="1"/>
  <c r="M71" i="1"/>
  <c r="I185" i="1"/>
  <c r="G14" i="1"/>
  <c r="H129" i="1" s="1"/>
  <c r="H14" i="1"/>
  <c r="I129" i="1" s="1"/>
  <c r="F14" i="1"/>
  <c r="G129" i="1" s="1"/>
  <c r="D14" i="1"/>
  <c r="E129" i="1" s="1"/>
  <c r="E14" i="1"/>
  <c r="F129" i="1" s="1"/>
  <c r="C14" i="1"/>
  <c r="D129" i="1" s="1"/>
  <c r="O129" i="1" s="1"/>
  <c r="A45" i="1" l="1"/>
  <c r="A102" i="1"/>
  <c r="A159" i="1" s="1"/>
  <c r="A216" i="1" s="1"/>
  <c r="AF13" i="1"/>
  <c r="AH13" i="1" s="1"/>
  <c r="AI13" i="1" s="1"/>
  <c r="F185" i="1" s="1"/>
  <c r="J185" i="1"/>
  <c r="AM13" i="1"/>
  <c r="S14" i="1"/>
  <c r="M129" i="1" s="1"/>
  <c r="AL13" i="1"/>
  <c r="T71" i="1"/>
  <c r="D71" i="1"/>
  <c r="X71" i="1" s="1"/>
  <c r="L186" i="1"/>
  <c r="K186" i="1"/>
  <c r="N129" i="1"/>
  <c r="P129" i="1"/>
  <c r="X129" i="1" s="1"/>
  <c r="Q71" i="1"/>
  <c r="R14" i="1"/>
  <c r="L129" i="1" s="1"/>
  <c r="W71" i="1"/>
  <c r="O14" i="1"/>
  <c r="N14" i="1"/>
  <c r="P14" i="1"/>
  <c r="Q14" i="1"/>
  <c r="AD14" i="1"/>
  <c r="Y15" i="1"/>
  <c r="O72" i="1" l="1"/>
  <c r="A46" i="1"/>
  <c r="A103" i="1"/>
  <c r="A160" i="1" s="1"/>
  <c r="A217" i="1" s="1"/>
  <c r="T14" i="1"/>
  <c r="F72" i="1" s="1"/>
  <c r="J71" i="1"/>
  <c r="G71" i="1"/>
  <c r="AA71" i="1" s="1"/>
  <c r="AE14" i="1"/>
  <c r="AG14" i="1" s="1"/>
  <c r="U14" i="1"/>
  <c r="P72" i="1" s="1"/>
  <c r="Z72" i="1" s="1"/>
  <c r="E72" i="1"/>
  <c r="Y72" i="1" s="1"/>
  <c r="AD71" i="1"/>
  <c r="I71" i="1" s="1"/>
  <c r="H71" i="1" s="1"/>
  <c r="W129" i="1"/>
  <c r="U129" i="1"/>
  <c r="S129" i="1"/>
  <c r="Q129" i="1"/>
  <c r="R129" i="1"/>
  <c r="V129" i="1"/>
  <c r="T129" i="1"/>
  <c r="V14" i="1"/>
  <c r="C186" i="1" s="1"/>
  <c r="Z15" i="1"/>
  <c r="W14" i="1" s="1"/>
  <c r="D186" i="1" s="1"/>
  <c r="A47" i="1" l="1"/>
  <c r="A104" i="1"/>
  <c r="A161" i="1" s="1"/>
  <c r="A218" i="1" s="1"/>
  <c r="S71" i="1"/>
  <c r="R71" i="1" s="1"/>
  <c r="U71" i="1" s="1"/>
  <c r="AA129" i="1"/>
  <c r="Z129" i="1"/>
  <c r="Y129" i="1"/>
  <c r="K71" i="1"/>
  <c r="X14" i="1"/>
  <c r="AB14" i="1" s="1"/>
  <c r="H186" i="1" s="1"/>
  <c r="I15" i="1"/>
  <c r="J130" i="1" s="1"/>
  <c r="J15" i="1"/>
  <c r="K130" i="1" s="1"/>
  <c r="A48" i="1" l="1"/>
  <c r="A105" i="1"/>
  <c r="A162" i="1" s="1"/>
  <c r="A219" i="1" s="1"/>
  <c r="AC71" i="1"/>
  <c r="AB71" i="1"/>
  <c r="AE71" i="1" s="1"/>
  <c r="AC129" i="1"/>
  <c r="AB129" i="1" s="1"/>
  <c r="AJ14" i="1" s="1"/>
  <c r="G15" i="1"/>
  <c r="H130" i="1" s="1"/>
  <c r="H15" i="1"/>
  <c r="I130" i="1" s="1"/>
  <c r="AA14" i="1"/>
  <c r="G186" i="1" s="1"/>
  <c r="F15" i="1"/>
  <c r="G130" i="1" s="1"/>
  <c r="D15" i="1"/>
  <c r="E130" i="1" s="1"/>
  <c r="E15" i="1"/>
  <c r="F130" i="1" s="1"/>
  <c r="C15" i="1"/>
  <c r="D130" i="1" s="1"/>
  <c r="O130" i="1" s="1"/>
  <c r="E186" i="1"/>
  <c r="A49" i="1" l="1"/>
  <c r="A106" i="1"/>
  <c r="A163" i="1" s="1"/>
  <c r="A220" i="1" s="1"/>
  <c r="AK14" i="1"/>
  <c r="N72" i="1" s="1"/>
  <c r="Q72" i="1" s="1"/>
  <c r="I186" i="1"/>
  <c r="C72" i="1"/>
  <c r="N130" i="1"/>
  <c r="U130" i="1" s="1"/>
  <c r="M72" i="1"/>
  <c r="Q130" i="1"/>
  <c r="P130" i="1"/>
  <c r="X130" i="1" s="1"/>
  <c r="S15" i="1"/>
  <c r="M130" i="1" s="1"/>
  <c r="L187" i="1"/>
  <c r="R15" i="1"/>
  <c r="L130" i="1" s="1"/>
  <c r="K187" i="1"/>
  <c r="N15" i="1"/>
  <c r="O15" i="1"/>
  <c r="P15" i="1"/>
  <c r="Y16" i="1"/>
  <c r="Q15" i="1"/>
  <c r="AD15" i="1"/>
  <c r="A50" i="1" l="1"/>
  <c r="A107" i="1"/>
  <c r="A164" i="1" s="1"/>
  <c r="A221" i="1" s="1"/>
  <c r="T72" i="1"/>
  <c r="AM14" i="1"/>
  <c r="AF14" i="1"/>
  <c r="AH14" i="1" s="1"/>
  <c r="AI14" i="1" s="1"/>
  <c r="F186" i="1" s="1"/>
  <c r="AL14" i="1"/>
  <c r="J186" i="1"/>
  <c r="D72" i="1"/>
  <c r="W72" i="1"/>
  <c r="S130" i="1"/>
  <c r="W130" i="1"/>
  <c r="R130" i="1"/>
  <c r="V130" i="1"/>
  <c r="T130" i="1"/>
  <c r="O73" i="1"/>
  <c r="E73" i="1"/>
  <c r="Z16" i="1"/>
  <c r="T15" i="1"/>
  <c r="F73" i="1" s="1"/>
  <c r="V15" i="1"/>
  <c r="C187" i="1" s="1"/>
  <c r="AE15" i="1"/>
  <c r="U15" i="1"/>
  <c r="P73" i="1" s="1"/>
  <c r="A51" i="1" l="1"/>
  <c r="A108" i="1"/>
  <c r="A165" i="1" s="1"/>
  <c r="A222" i="1" s="1"/>
  <c r="G72" i="1"/>
  <c r="AA72" i="1" s="1"/>
  <c r="J72" i="1"/>
  <c r="X72" i="1"/>
  <c r="AD72" i="1" s="1"/>
  <c r="AA130" i="1"/>
  <c r="Y130" i="1"/>
  <c r="Z130" i="1"/>
  <c r="Y73" i="1"/>
  <c r="Z73" i="1"/>
  <c r="W15" i="1"/>
  <c r="D187" i="1" s="1"/>
  <c r="X15" i="1"/>
  <c r="AG15" i="1"/>
  <c r="A52" i="1" l="1"/>
  <c r="A109" i="1"/>
  <c r="A166" i="1" s="1"/>
  <c r="A223" i="1" s="1"/>
  <c r="S72" i="1"/>
  <c r="R72" i="1" s="1"/>
  <c r="U72" i="1" s="1"/>
  <c r="I72" i="1"/>
  <c r="AC130" i="1"/>
  <c r="H72" i="1"/>
  <c r="AB15" i="1"/>
  <c r="H187" i="1" s="1"/>
  <c r="AA15" i="1"/>
  <c r="G187" i="1" s="1"/>
  <c r="E187" i="1"/>
  <c r="J16" i="1"/>
  <c r="K131" i="1" s="1"/>
  <c r="I16" i="1"/>
  <c r="J131" i="1" s="1"/>
  <c r="A53" i="1" l="1"/>
  <c r="A110" i="1"/>
  <c r="A167" i="1" s="1"/>
  <c r="A224" i="1" s="1"/>
  <c r="AC72" i="1"/>
  <c r="AB130" i="1"/>
  <c r="AJ15" i="1" s="1"/>
  <c r="AK15" i="1"/>
  <c r="AB72" i="1"/>
  <c r="AE72" i="1" s="1"/>
  <c r="K72" i="1"/>
  <c r="G16" i="1"/>
  <c r="H131" i="1" s="1"/>
  <c r="H16" i="1"/>
  <c r="I131" i="1" s="1"/>
  <c r="E16" i="1"/>
  <c r="F131" i="1" s="1"/>
  <c r="C16" i="1"/>
  <c r="D131" i="1" s="1"/>
  <c r="O131" i="1" s="1"/>
  <c r="F16" i="1"/>
  <c r="G131" i="1" s="1"/>
  <c r="D16" i="1"/>
  <c r="E131" i="1" s="1"/>
  <c r="A54" i="1" l="1"/>
  <c r="A111" i="1"/>
  <c r="A168" i="1" s="1"/>
  <c r="A225" i="1" s="1"/>
  <c r="AF15" i="1"/>
  <c r="AH15" i="1" s="1"/>
  <c r="AI15" i="1" s="1"/>
  <c r="F187" i="1" s="1"/>
  <c r="M73" i="1"/>
  <c r="I187" i="1"/>
  <c r="C73" i="1"/>
  <c r="AL15" i="1"/>
  <c r="J187" i="1"/>
  <c r="D73" i="1"/>
  <c r="AM15" i="1"/>
  <c r="N73" i="1"/>
  <c r="Q73" i="1" s="1"/>
  <c r="N131" i="1"/>
  <c r="P131" i="1"/>
  <c r="T131" i="1" s="1"/>
  <c r="R16" i="1"/>
  <c r="L131" i="1" s="1"/>
  <c r="K188" i="1"/>
  <c r="S16" i="1"/>
  <c r="M131" i="1" s="1"/>
  <c r="L188" i="1"/>
  <c r="O16" i="1"/>
  <c r="N16" i="1"/>
  <c r="P16" i="1"/>
  <c r="Y17" i="1"/>
  <c r="Q16" i="1"/>
  <c r="AD16" i="1"/>
  <c r="A55" i="1" l="1"/>
  <c r="A112" i="1"/>
  <c r="A169" i="1" s="1"/>
  <c r="A226" i="1" s="1"/>
  <c r="J73" i="1"/>
  <c r="W73" i="1"/>
  <c r="X73" i="1"/>
  <c r="G73" i="1"/>
  <c r="AA73" i="1" s="1"/>
  <c r="T73" i="1"/>
  <c r="R131" i="1"/>
  <c r="V131" i="1"/>
  <c r="S131" i="1"/>
  <c r="Q131" i="1"/>
  <c r="W131" i="1"/>
  <c r="U131" i="1"/>
  <c r="X131" i="1"/>
  <c r="E74" i="1"/>
  <c r="O74" i="1"/>
  <c r="U16" i="1"/>
  <c r="P74" i="1" s="1"/>
  <c r="Z17" i="1"/>
  <c r="V16" i="1"/>
  <c r="C188" i="1" s="1"/>
  <c r="T16" i="1"/>
  <c r="F74" i="1" s="1"/>
  <c r="AE16" i="1"/>
  <c r="A56" i="1" l="1"/>
  <c r="A113" i="1"/>
  <c r="A170" i="1" s="1"/>
  <c r="A227" i="1" s="1"/>
  <c r="AD73" i="1"/>
  <c r="Y131" i="1"/>
  <c r="AA131" i="1"/>
  <c r="Z131" i="1"/>
  <c r="Y74" i="1"/>
  <c r="Z74" i="1"/>
  <c r="W16" i="1"/>
  <c r="D188" i="1" s="1"/>
  <c r="X16" i="1"/>
  <c r="AG16" i="1"/>
  <c r="A57" i="1" l="1"/>
  <c r="A114" i="1"/>
  <c r="A171" i="1" s="1"/>
  <c r="A228" i="1" s="1"/>
  <c r="S73" i="1"/>
  <c r="R73" i="1" s="1"/>
  <c r="U73" i="1" s="1"/>
  <c r="I73" i="1"/>
  <c r="AC131" i="1"/>
  <c r="AB16" i="1"/>
  <c r="H188" i="1" s="1"/>
  <c r="AA16" i="1"/>
  <c r="G188" i="1" s="1"/>
  <c r="E188" i="1"/>
  <c r="J17" i="1"/>
  <c r="K132" i="1" s="1"/>
  <c r="I17" i="1"/>
  <c r="J132" i="1" s="1"/>
  <c r="A58" i="1" l="1"/>
  <c r="A115" i="1"/>
  <c r="A172" i="1" s="1"/>
  <c r="A229" i="1" s="1"/>
  <c r="AC73" i="1"/>
  <c r="H73" i="1"/>
  <c r="AB131" i="1"/>
  <c r="AJ16" i="1" s="1"/>
  <c r="AK16" i="1"/>
  <c r="G17" i="1"/>
  <c r="H132" i="1" s="1"/>
  <c r="H17" i="1"/>
  <c r="I132" i="1" s="1"/>
  <c r="E17" i="1"/>
  <c r="F132" i="1" s="1"/>
  <c r="C17" i="1"/>
  <c r="D132" i="1" s="1"/>
  <c r="O132" i="1" s="1"/>
  <c r="F17" i="1"/>
  <c r="G132" i="1" s="1"/>
  <c r="D17" i="1"/>
  <c r="E132" i="1" s="1"/>
  <c r="A59" i="1" l="1"/>
  <c r="A117" i="1" s="1"/>
  <c r="A174" i="1" s="1"/>
  <c r="A231" i="1" s="1"/>
  <c r="A116" i="1"/>
  <c r="A173" i="1" s="1"/>
  <c r="A230" i="1" s="1"/>
  <c r="N132" i="1"/>
  <c r="Q132" i="1" s="1"/>
  <c r="K73" i="1"/>
  <c r="AB73" i="1"/>
  <c r="AE73" i="1" s="1"/>
  <c r="C74" i="1"/>
  <c r="M74" i="1"/>
  <c r="AF16" i="1"/>
  <c r="AH16" i="1" s="1"/>
  <c r="AI16" i="1" s="1"/>
  <c r="F188" i="1" s="1"/>
  <c r="AL16" i="1"/>
  <c r="I188" i="1"/>
  <c r="P132" i="1"/>
  <c r="T132" i="1" s="1"/>
  <c r="D74" i="1"/>
  <c r="N74" i="1"/>
  <c r="AM16" i="1"/>
  <c r="J188" i="1"/>
  <c r="S17" i="1"/>
  <c r="M132" i="1" s="1"/>
  <c r="L189" i="1"/>
  <c r="R17" i="1"/>
  <c r="L132" i="1" s="1"/>
  <c r="K189" i="1"/>
  <c r="N17" i="1"/>
  <c r="P17" i="1"/>
  <c r="Y18" i="1"/>
  <c r="Q17" i="1"/>
  <c r="O17" i="1"/>
  <c r="AD17" i="1"/>
  <c r="S132" i="1" l="1"/>
  <c r="W132" i="1"/>
  <c r="U132" i="1"/>
  <c r="X74" i="1"/>
  <c r="G74" i="1"/>
  <c r="W74" i="1"/>
  <c r="AD74" i="1" s="1"/>
  <c r="I74" i="1" s="1"/>
  <c r="J74" i="1"/>
  <c r="Q74" i="1"/>
  <c r="R132" i="1"/>
  <c r="V132" i="1"/>
  <c r="T74" i="1"/>
  <c r="X132" i="1"/>
  <c r="O75" i="1"/>
  <c r="E75" i="1"/>
  <c r="Z18" i="1"/>
  <c r="U17" i="1"/>
  <c r="P75" i="1" s="1"/>
  <c r="V17" i="1"/>
  <c r="C189" i="1" s="1"/>
  <c r="AE17" i="1"/>
  <c r="AG17" i="1" s="1"/>
  <c r="T17" i="1"/>
  <c r="F75" i="1" s="1"/>
  <c r="AA132" i="1" l="1"/>
  <c r="S74" i="1"/>
  <c r="R74" i="1" s="1"/>
  <c r="U74" i="1" s="1"/>
  <c r="Z132" i="1"/>
  <c r="Y132" i="1"/>
  <c r="AA74" i="1"/>
  <c r="H74" i="1"/>
  <c r="Z75" i="1"/>
  <c r="Y75" i="1"/>
  <c r="W17" i="1"/>
  <c r="D189" i="1" s="1"/>
  <c r="X17" i="1"/>
  <c r="AC74" i="1" l="1"/>
  <c r="AC132" i="1"/>
  <c r="AB132" i="1" s="1"/>
  <c r="AJ17" i="1" s="1"/>
  <c r="K74" i="1"/>
  <c r="AB74" i="1"/>
  <c r="AE74" i="1" s="1"/>
  <c r="AB17" i="1"/>
  <c r="H189" i="1" s="1"/>
  <c r="AA17" i="1"/>
  <c r="G189" i="1" s="1"/>
  <c r="E189" i="1"/>
  <c r="J18" i="1"/>
  <c r="K133" i="1" s="1"/>
  <c r="I18" i="1"/>
  <c r="J133" i="1" s="1"/>
  <c r="AK17" i="1" l="1"/>
  <c r="D75" i="1" s="1"/>
  <c r="G75" i="1" s="1"/>
  <c r="M75" i="1"/>
  <c r="C75" i="1"/>
  <c r="I189" i="1"/>
  <c r="G18" i="1"/>
  <c r="H133" i="1" s="1"/>
  <c r="H18" i="1"/>
  <c r="I133" i="1" s="1"/>
  <c r="E18" i="1"/>
  <c r="F133" i="1" s="1"/>
  <c r="C18" i="1"/>
  <c r="D133" i="1" s="1"/>
  <c r="O133" i="1" s="1"/>
  <c r="F18" i="1"/>
  <c r="G133" i="1" s="1"/>
  <c r="D18" i="1"/>
  <c r="E133" i="1" s="1"/>
  <c r="J189" i="1" l="1"/>
  <c r="N75" i="1"/>
  <c r="T75" i="1" s="1"/>
  <c r="N133" i="1"/>
  <c r="Q133" i="1" s="1"/>
  <c r="AL17" i="1"/>
  <c r="AF17" i="1"/>
  <c r="AH17" i="1" s="1"/>
  <c r="AI17" i="1" s="1"/>
  <c r="F189" i="1" s="1"/>
  <c r="AM17" i="1"/>
  <c r="P133" i="1"/>
  <c r="T133" i="1" s="1"/>
  <c r="J75" i="1"/>
  <c r="W75" i="1"/>
  <c r="S18" i="1"/>
  <c r="M133" i="1" s="1"/>
  <c r="L190" i="1"/>
  <c r="R18" i="1"/>
  <c r="L133" i="1" s="1"/>
  <c r="K190" i="1"/>
  <c r="O18" i="1"/>
  <c r="N18" i="1"/>
  <c r="P18" i="1"/>
  <c r="Y19" i="1"/>
  <c r="Q18" i="1"/>
  <c r="AD18" i="1"/>
  <c r="X75" i="1" l="1"/>
  <c r="AD75" i="1" s="1"/>
  <c r="Q75" i="1"/>
  <c r="AA75" i="1" s="1"/>
  <c r="U133" i="1"/>
  <c r="S133" i="1"/>
  <c r="W133" i="1"/>
  <c r="R133" i="1"/>
  <c r="V133" i="1"/>
  <c r="X133" i="1"/>
  <c r="O76" i="1"/>
  <c r="E76" i="1"/>
  <c r="U18" i="1"/>
  <c r="P76" i="1" s="1"/>
  <c r="Z19" i="1"/>
  <c r="V18" i="1"/>
  <c r="C190" i="1" s="1"/>
  <c r="T18" i="1"/>
  <c r="F76" i="1" s="1"/>
  <c r="AE18" i="1"/>
  <c r="AA133" i="1" l="1"/>
  <c r="Y133" i="1"/>
  <c r="Z133" i="1"/>
  <c r="S75" i="1"/>
  <c r="R75" i="1" s="1"/>
  <c r="U75" i="1" s="1"/>
  <c r="I75" i="1"/>
  <c r="Z76" i="1"/>
  <c r="Y76" i="1"/>
  <c r="W18" i="1"/>
  <c r="D190" i="1" s="1"/>
  <c r="X18" i="1"/>
  <c r="AG18" i="1"/>
  <c r="AC133" i="1" l="1"/>
  <c r="AB133" i="1" s="1"/>
  <c r="AJ18" i="1" s="1"/>
  <c r="M76" i="1" s="1"/>
  <c r="AC75" i="1"/>
  <c r="H75" i="1"/>
  <c r="AB18" i="1"/>
  <c r="H190" i="1" s="1"/>
  <c r="AA18" i="1"/>
  <c r="G190" i="1" s="1"/>
  <c r="E190" i="1"/>
  <c r="J19" i="1"/>
  <c r="K134" i="1" s="1"/>
  <c r="I19" i="1"/>
  <c r="J134" i="1" s="1"/>
  <c r="I190" i="1" l="1"/>
  <c r="C76" i="1"/>
  <c r="W76" i="1" s="1"/>
  <c r="AK18" i="1"/>
  <c r="AM18" i="1" s="1"/>
  <c r="AB75" i="1"/>
  <c r="AE75" i="1" s="1"/>
  <c r="K75" i="1"/>
  <c r="G19" i="1"/>
  <c r="H134" i="1" s="1"/>
  <c r="H19" i="1"/>
  <c r="I134" i="1" s="1"/>
  <c r="E19" i="1"/>
  <c r="F134" i="1" s="1"/>
  <c r="C19" i="1"/>
  <c r="D134" i="1" s="1"/>
  <c r="O134" i="1" s="1"/>
  <c r="F19" i="1"/>
  <c r="G134" i="1" s="1"/>
  <c r="D19" i="1"/>
  <c r="E134" i="1" s="1"/>
  <c r="N76" i="1" l="1"/>
  <c r="Q76" i="1" s="1"/>
  <c r="AL18" i="1"/>
  <c r="D76" i="1"/>
  <c r="J76" i="1" s="1"/>
  <c r="N134" i="1"/>
  <c r="Q134" i="1" s="1"/>
  <c r="J190" i="1"/>
  <c r="AF18" i="1"/>
  <c r="AH18" i="1" s="1"/>
  <c r="AI18" i="1" s="1"/>
  <c r="F190" i="1" s="1"/>
  <c r="P134" i="1"/>
  <c r="T134" i="1" s="1"/>
  <c r="R19" i="1"/>
  <c r="L134" i="1" s="1"/>
  <c r="K191" i="1"/>
  <c r="S19" i="1"/>
  <c r="M134" i="1" s="1"/>
  <c r="L191" i="1"/>
  <c r="O19" i="1"/>
  <c r="N19" i="1"/>
  <c r="P19" i="1"/>
  <c r="Y20" i="1"/>
  <c r="Q19" i="1"/>
  <c r="AD19" i="1"/>
  <c r="T76" i="1" l="1"/>
  <c r="G76" i="1"/>
  <c r="AA76" i="1" s="1"/>
  <c r="X76" i="1"/>
  <c r="AD76" i="1" s="1"/>
  <c r="S76" i="1" s="1"/>
  <c r="R76" i="1" s="1"/>
  <c r="U76" i="1" s="1"/>
  <c r="W134" i="1"/>
  <c r="S134" i="1"/>
  <c r="U134" i="1"/>
  <c r="I76" i="1"/>
  <c r="R134" i="1"/>
  <c r="V134" i="1"/>
  <c r="X134" i="1"/>
  <c r="E77" i="1"/>
  <c r="O77" i="1"/>
  <c r="Z20" i="1"/>
  <c r="U19" i="1"/>
  <c r="P77" i="1" s="1"/>
  <c r="V19" i="1"/>
  <c r="C191" i="1" s="1"/>
  <c r="T19" i="1"/>
  <c r="F77" i="1" s="1"/>
  <c r="AE19" i="1"/>
  <c r="AG19" i="1" s="1"/>
  <c r="AA134" i="1" l="1"/>
  <c r="Z134" i="1"/>
  <c r="Y134" i="1"/>
  <c r="H76" i="1"/>
  <c r="AC76" i="1"/>
  <c r="Y77" i="1"/>
  <c r="Z77" i="1"/>
  <c r="W19" i="1"/>
  <c r="D191" i="1" s="1"/>
  <c r="X19" i="1"/>
  <c r="AC134" i="1" l="1"/>
  <c r="AB134" i="1" s="1"/>
  <c r="AJ19" i="1" s="1"/>
  <c r="AB76" i="1"/>
  <c r="AE76" i="1" s="1"/>
  <c r="K76" i="1"/>
  <c r="I20" i="1"/>
  <c r="J135" i="1" s="1"/>
  <c r="AB19" i="1"/>
  <c r="H191" i="1" s="1"/>
  <c r="AA19" i="1"/>
  <c r="G191" i="1" s="1"/>
  <c r="E191" i="1"/>
  <c r="J20" i="1"/>
  <c r="K135" i="1" s="1"/>
  <c r="AK19" i="1" l="1"/>
  <c r="N77" i="1" s="1"/>
  <c r="C77" i="1"/>
  <c r="M77" i="1"/>
  <c r="I191" i="1"/>
  <c r="H20" i="1"/>
  <c r="I135" i="1" s="1"/>
  <c r="G20" i="1"/>
  <c r="H135" i="1" s="1"/>
  <c r="F20" i="1"/>
  <c r="G135" i="1" s="1"/>
  <c r="D20" i="1"/>
  <c r="E135" i="1" s="1"/>
  <c r="E20" i="1"/>
  <c r="F135" i="1" s="1"/>
  <c r="C20" i="1"/>
  <c r="D135" i="1" s="1"/>
  <c r="O135" i="1" s="1"/>
  <c r="N20" i="1" l="1"/>
  <c r="J191" i="1"/>
  <c r="D77" i="1"/>
  <c r="J77" i="1" s="1"/>
  <c r="R20" i="1"/>
  <c r="L135" i="1" s="1"/>
  <c r="AF19" i="1"/>
  <c r="AH19" i="1" s="1"/>
  <c r="AI19" i="1" s="1"/>
  <c r="F191" i="1" s="1"/>
  <c r="AL19" i="1"/>
  <c r="AM19" i="1"/>
  <c r="Q77" i="1"/>
  <c r="N135" i="1"/>
  <c r="W77" i="1"/>
  <c r="T77" i="1"/>
  <c r="P135" i="1"/>
  <c r="X135" i="1" s="1"/>
  <c r="P20" i="1"/>
  <c r="K192" i="1"/>
  <c r="S20" i="1"/>
  <c r="M135" i="1" s="1"/>
  <c r="L192" i="1"/>
  <c r="O20" i="1"/>
  <c r="Y21" i="1"/>
  <c r="Q20" i="1"/>
  <c r="AD20" i="1"/>
  <c r="X77" i="1" l="1"/>
  <c r="E78" i="1"/>
  <c r="G77" i="1"/>
  <c r="AA77" i="1" s="1"/>
  <c r="T20" i="1"/>
  <c r="F78" i="1" s="1"/>
  <c r="AD77" i="1"/>
  <c r="R135" i="1"/>
  <c r="V135" i="1"/>
  <c r="S135" i="1"/>
  <c r="Q135" i="1"/>
  <c r="W135" i="1"/>
  <c r="U135" i="1"/>
  <c r="T135" i="1"/>
  <c r="O78" i="1"/>
  <c r="Z21" i="1"/>
  <c r="W20" i="1" s="1"/>
  <c r="D192" i="1" s="1"/>
  <c r="U20" i="1"/>
  <c r="P78" i="1" s="1"/>
  <c r="V20" i="1"/>
  <c r="C192" i="1" s="1"/>
  <c r="AE20" i="1"/>
  <c r="Y78" i="1" l="1"/>
  <c r="Y135" i="1"/>
  <c r="AA135" i="1"/>
  <c r="Z135" i="1"/>
  <c r="S77" i="1"/>
  <c r="R77" i="1" s="1"/>
  <c r="U77" i="1" s="1"/>
  <c r="I77" i="1"/>
  <c r="Z78" i="1"/>
  <c r="X20" i="1"/>
  <c r="AG20" i="1"/>
  <c r="AC135" i="1" l="1"/>
  <c r="AB135" i="1" s="1"/>
  <c r="AJ20" i="1" s="1"/>
  <c r="AC77" i="1"/>
  <c r="H77" i="1"/>
  <c r="AB20" i="1"/>
  <c r="H192" i="1" s="1"/>
  <c r="AA20" i="1"/>
  <c r="G192" i="1" s="1"/>
  <c r="E192" i="1"/>
  <c r="J21" i="1"/>
  <c r="K136" i="1" s="1"/>
  <c r="I21" i="1"/>
  <c r="J136" i="1" s="1"/>
  <c r="AK20" i="1" l="1"/>
  <c r="C78" i="1"/>
  <c r="M78" i="1"/>
  <c r="I192" i="1"/>
  <c r="D78" i="1"/>
  <c r="K77" i="1"/>
  <c r="AB77" i="1"/>
  <c r="AE77" i="1" s="1"/>
  <c r="H21" i="1"/>
  <c r="I136" i="1" s="1"/>
  <c r="G21" i="1"/>
  <c r="H136" i="1" s="1"/>
  <c r="F21" i="1"/>
  <c r="G136" i="1" s="1"/>
  <c r="D21" i="1"/>
  <c r="E136" i="1" s="1"/>
  <c r="E21" i="1"/>
  <c r="F136" i="1" s="1"/>
  <c r="C21" i="1"/>
  <c r="D136" i="1" s="1"/>
  <c r="O136" i="1" s="1"/>
  <c r="J192" i="1" l="1"/>
  <c r="AM20" i="1"/>
  <c r="N78" i="1"/>
  <c r="Q78" i="1" s="1"/>
  <c r="AF20" i="1"/>
  <c r="AH20" i="1" s="1"/>
  <c r="AI20" i="1" s="1"/>
  <c r="F192" i="1" s="1"/>
  <c r="AL20" i="1"/>
  <c r="W78" i="1"/>
  <c r="J78" i="1"/>
  <c r="P136" i="1"/>
  <c r="N136" i="1"/>
  <c r="G78" i="1"/>
  <c r="R21" i="1"/>
  <c r="L136" i="1" s="1"/>
  <c r="K193" i="1"/>
  <c r="S21" i="1"/>
  <c r="M136" i="1" s="1"/>
  <c r="L193" i="1"/>
  <c r="O21" i="1"/>
  <c r="N21" i="1"/>
  <c r="P21" i="1"/>
  <c r="Y22" i="1"/>
  <c r="Q21" i="1"/>
  <c r="AD21" i="1"/>
  <c r="AA78" i="1" l="1"/>
  <c r="T78" i="1"/>
  <c r="X78" i="1"/>
  <c r="AD78" i="1" s="1"/>
  <c r="R136" i="1"/>
  <c r="V136" i="1"/>
  <c r="X136" i="1"/>
  <c r="S136" i="1"/>
  <c r="Q136" i="1"/>
  <c r="W136" i="1"/>
  <c r="U136" i="1"/>
  <c r="T136" i="1"/>
  <c r="E79" i="1"/>
  <c r="O79" i="1"/>
  <c r="Z22" i="1"/>
  <c r="U21" i="1"/>
  <c r="P79" i="1" s="1"/>
  <c r="V21" i="1"/>
  <c r="C193" i="1" s="1"/>
  <c r="T21" i="1"/>
  <c r="F79" i="1" s="1"/>
  <c r="AE21" i="1"/>
  <c r="AG21" i="1" s="1"/>
  <c r="Y79" i="1" l="1"/>
  <c r="Z136" i="1"/>
  <c r="AA136" i="1"/>
  <c r="S78" i="1"/>
  <c r="R78" i="1" s="1"/>
  <c r="U78" i="1" s="1"/>
  <c r="I78" i="1"/>
  <c r="Y136" i="1"/>
  <c r="Z79" i="1"/>
  <c r="W21" i="1"/>
  <c r="D193" i="1" s="1"/>
  <c r="X21" i="1"/>
  <c r="H78" i="1" l="1"/>
  <c r="AC78" i="1"/>
  <c r="AC136" i="1"/>
  <c r="I22" i="1"/>
  <c r="J137" i="1" s="1"/>
  <c r="AB21" i="1"/>
  <c r="H193" i="1" s="1"/>
  <c r="AA21" i="1"/>
  <c r="G193" i="1" s="1"/>
  <c r="E193" i="1"/>
  <c r="J22" i="1"/>
  <c r="K137" i="1" s="1"/>
  <c r="AB136" i="1" l="1"/>
  <c r="AJ21" i="1" s="1"/>
  <c r="AK21" i="1"/>
  <c r="AB78" i="1"/>
  <c r="AE78" i="1" s="1"/>
  <c r="K78" i="1"/>
  <c r="G22" i="1"/>
  <c r="H137" i="1" s="1"/>
  <c r="H22" i="1"/>
  <c r="I137" i="1" s="1"/>
  <c r="E22" i="1"/>
  <c r="F137" i="1" s="1"/>
  <c r="C22" i="1"/>
  <c r="D137" i="1" s="1"/>
  <c r="O137" i="1" s="1"/>
  <c r="F22" i="1"/>
  <c r="G137" i="1" s="1"/>
  <c r="D22" i="1"/>
  <c r="E137" i="1" s="1"/>
  <c r="K194" i="1" l="1"/>
  <c r="N137" i="1"/>
  <c r="Q137" i="1" s="1"/>
  <c r="P137" i="1"/>
  <c r="T137" i="1" s="1"/>
  <c r="AF21" i="1"/>
  <c r="AH21" i="1" s="1"/>
  <c r="AI21" i="1" s="1"/>
  <c r="F193" i="1" s="1"/>
  <c r="C79" i="1"/>
  <c r="M79" i="1"/>
  <c r="AL21" i="1"/>
  <c r="I193" i="1"/>
  <c r="N79" i="1"/>
  <c r="D79" i="1"/>
  <c r="AM21" i="1"/>
  <c r="J193" i="1"/>
  <c r="R22" i="1"/>
  <c r="L137" i="1" s="1"/>
  <c r="N22" i="1"/>
  <c r="P22" i="1"/>
  <c r="S22" i="1"/>
  <c r="M137" i="1" s="1"/>
  <c r="L194" i="1"/>
  <c r="O22" i="1"/>
  <c r="Y23" i="1"/>
  <c r="Q22" i="1"/>
  <c r="AD22" i="1"/>
  <c r="S137" i="1" l="1"/>
  <c r="U137" i="1"/>
  <c r="W137" i="1"/>
  <c r="Q79" i="1"/>
  <c r="W79" i="1"/>
  <c r="J79" i="1"/>
  <c r="X79" i="1"/>
  <c r="G79" i="1"/>
  <c r="AA79" i="1" s="1"/>
  <c r="T79" i="1"/>
  <c r="R137" i="1"/>
  <c r="V137" i="1"/>
  <c r="X137" i="1"/>
  <c r="O80" i="1"/>
  <c r="E80" i="1"/>
  <c r="T22" i="1"/>
  <c r="F80" i="1" s="1"/>
  <c r="AE22" i="1"/>
  <c r="U22" i="1"/>
  <c r="P80" i="1" s="1"/>
  <c r="Z23" i="1"/>
  <c r="V22" i="1"/>
  <c r="C194" i="1" s="1"/>
  <c r="AA137" i="1" l="1"/>
  <c r="Y137" i="1"/>
  <c r="Z137" i="1"/>
  <c r="Y80" i="1"/>
  <c r="AD79" i="1"/>
  <c r="AG22" i="1"/>
  <c r="Z80" i="1"/>
  <c r="W22" i="1"/>
  <c r="D194" i="1" s="1"/>
  <c r="X22" i="1"/>
  <c r="AC137" i="1" l="1"/>
  <c r="I79" i="1"/>
  <c r="S79" i="1"/>
  <c r="R79" i="1" s="1"/>
  <c r="U79" i="1" s="1"/>
  <c r="AB22" i="1"/>
  <c r="H194" i="1" s="1"/>
  <c r="AA22" i="1"/>
  <c r="G194" i="1" s="1"/>
  <c r="E194" i="1"/>
  <c r="J23" i="1"/>
  <c r="K138" i="1" s="1"/>
  <c r="I23" i="1"/>
  <c r="J138" i="1" s="1"/>
  <c r="AB137" i="1" l="1"/>
  <c r="AJ22" i="1" s="1"/>
  <c r="AK22" i="1"/>
  <c r="H79" i="1"/>
  <c r="AC79" i="1"/>
  <c r="G23" i="1"/>
  <c r="H138" i="1" s="1"/>
  <c r="H23" i="1"/>
  <c r="I138" i="1" s="1"/>
  <c r="F23" i="1"/>
  <c r="G138" i="1" s="1"/>
  <c r="D23" i="1"/>
  <c r="E138" i="1" s="1"/>
  <c r="E23" i="1"/>
  <c r="F138" i="1" s="1"/>
  <c r="C23" i="1"/>
  <c r="D138" i="1" s="1"/>
  <c r="O138" i="1" s="1"/>
  <c r="N138" i="1" l="1"/>
  <c r="Q138" i="1" s="1"/>
  <c r="AF22" i="1"/>
  <c r="AH22" i="1" s="1"/>
  <c r="AI22" i="1" s="1"/>
  <c r="F194" i="1" s="1"/>
  <c r="C80" i="1"/>
  <c r="M80" i="1"/>
  <c r="AL22" i="1"/>
  <c r="I194" i="1"/>
  <c r="D80" i="1"/>
  <c r="AM22" i="1"/>
  <c r="N80" i="1"/>
  <c r="Q80" i="1" s="1"/>
  <c r="J194" i="1"/>
  <c r="K79" i="1"/>
  <c r="AB79" i="1"/>
  <c r="AE79" i="1" s="1"/>
  <c r="P138" i="1"/>
  <c r="X138" i="1" s="1"/>
  <c r="R23" i="1"/>
  <c r="L138" i="1" s="1"/>
  <c r="K195" i="1"/>
  <c r="S23" i="1"/>
  <c r="M138" i="1" s="1"/>
  <c r="L195" i="1"/>
  <c r="N23" i="1"/>
  <c r="P23" i="1"/>
  <c r="Y24" i="1"/>
  <c r="Q23" i="1"/>
  <c r="O23" i="1"/>
  <c r="AD23" i="1"/>
  <c r="W138" i="1" l="1"/>
  <c r="S138" i="1"/>
  <c r="U138" i="1"/>
  <c r="G80" i="1"/>
  <c r="AA80" i="1" s="1"/>
  <c r="X80" i="1"/>
  <c r="J80" i="1"/>
  <c r="W80" i="1"/>
  <c r="AD80" i="1" s="1"/>
  <c r="I80" i="1" s="1"/>
  <c r="H80" i="1" s="1"/>
  <c r="T80" i="1"/>
  <c r="R138" i="1"/>
  <c r="V138" i="1"/>
  <c r="T138" i="1"/>
  <c r="E81" i="1"/>
  <c r="O81" i="1"/>
  <c r="Z24" i="1"/>
  <c r="U23" i="1"/>
  <c r="P81" i="1" s="1"/>
  <c r="V23" i="1"/>
  <c r="C195" i="1" s="1"/>
  <c r="T23" i="1"/>
  <c r="F81" i="1" s="1"/>
  <c r="AE23" i="1"/>
  <c r="AA138" i="1" l="1"/>
  <c r="Z138" i="1"/>
  <c r="S80" i="1"/>
  <c r="Y81" i="1"/>
  <c r="Y138" i="1"/>
  <c r="K80" i="1"/>
  <c r="Z81" i="1"/>
  <c r="W23" i="1"/>
  <c r="D195" i="1" s="1"/>
  <c r="X23" i="1"/>
  <c r="AG23" i="1"/>
  <c r="AC138" i="1" l="1"/>
  <c r="AK23" i="1" s="1"/>
  <c r="R80" i="1"/>
  <c r="AC80" i="1"/>
  <c r="AB23" i="1"/>
  <c r="H195" i="1" s="1"/>
  <c r="AA23" i="1"/>
  <c r="G195" i="1" s="1"/>
  <c r="E195" i="1"/>
  <c r="J24" i="1"/>
  <c r="K139" i="1" s="1"/>
  <c r="I24" i="1"/>
  <c r="J139" i="1" s="1"/>
  <c r="AB138" i="1" l="1"/>
  <c r="AJ23" i="1" s="1"/>
  <c r="AL23" i="1" s="1"/>
  <c r="D81" i="1"/>
  <c r="N81" i="1"/>
  <c r="Q81" i="1" s="1"/>
  <c r="U80" i="1"/>
  <c r="AB80" i="1"/>
  <c r="AE80" i="1" s="1"/>
  <c r="J195" i="1"/>
  <c r="G24" i="1"/>
  <c r="H139" i="1" s="1"/>
  <c r="H24" i="1"/>
  <c r="I139" i="1" s="1"/>
  <c r="E24" i="1"/>
  <c r="F139" i="1" s="1"/>
  <c r="C24" i="1"/>
  <c r="D139" i="1" s="1"/>
  <c r="O139" i="1" s="1"/>
  <c r="F24" i="1"/>
  <c r="G139" i="1" s="1"/>
  <c r="D24" i="1"/>
  <c r="E139" i="1" s="1"/>
  <c r="X81" i="1" l="1"/>
  <c r="AF23" i="1"/>
  <c r="I195" i="1"/>
  <c r="C81" i="1"/>
  <c r="J81" i="1" s="1"/>
  <c r="M81" i="1"/>
  <c r="T81" i="1" s="1"/>
  <c r="AM23" i="1"/>
  <c r="G81" i="1"/>
  <c r="AA81" i="1" s="1"/>
  <c r="N139" i="1"/>
  <c r="P139" i="1"/>
  <c r="T139" i="1" s="1"/>
  <c r="S24" i="1"/>
  <c r="M139" i="1" s="1"/>
  <c r="L196" i="1"/>
  <c r="R24" i="1"/>
  <c r="L139" i="1" s="1"/>
  <c r="K196" i="1"/>
  <c r="N24" i="1"/>
  <c r="P24" i="1"/>
  <c r="Y25" i="1"/>
  <c r="Q24" i="1"/>
  <c r="O24" i="1"/>
  <c r="AD24" i="1"/>
  <c r="W81" i="1" l="1"/>
  <c r="AD81" i="1" s="1"/>
  <c r="I81" i="1" s="1"/>
  <c r="R139" i="1"/>
  <c r="V139" i="1"/>
  <c r="S139" i="1"/>
  <c r="Q139" i="1"/>
  <c r="W139" i="1"/>
  <c r="U139" i="1"/>
  <c r="X139" i="1"/>
  <c r="O82" i="1"/>
  <c r="E82" i="1"/>
  <c r="U24" i="1"/>
  <c r="P82" i="1" s="1"/>
  <c r="Z25" i="1"/>
  <c r="V24" i="1"/>
  <c r="C196" i="1" s="1"/>
  <c r="AE24" i="1"/>
  <c r="AG24" i="1" s="1"/>
  <c r="T24" i="1"/>
  <c r="F82" i="1" s="1"/>
  <c r="S81" i="1" l="1"/>
  <c r="R81" i="1" s="1"/>
  <c r="U81" i="1" s="1"/>
  <c r="Y139" i="1"/>
  <c r="AA139" i="1"/>
  <c r="Z139" i="1"/>
  <c r="H81" i="1"/>
  <c r="Z82" i="1"/>
  <c r="Y82" i="1"/>
  <c r="W24" i="1"/>
  <c r="D196" i="1" s="1"/>
  <c r="X24" i="1"/>
  <c r="AC81" i="1" l="1"/>
  <c r="AC139" i="1"/>
  <c r="AB139" i="1" s="1"/>
  <c r="AJ24" i="1" s="1"/>
  <c r="AB81" i="1"/>
  <c r="AE81" i="1" s="1"/>
  <c r="K81" i="1"/>
  <c r="AB24" i="1"/>
  <c r="H196" i="1" s="1"/>
  <c r="AA24" i="1"/>
  <c r="G196" i="1" s="1"/>
  <c r="E196" i="1"/>
  <c r="J25" i="1"/>
  <c r="K140" i="1" s="1"/>
  <c r="I25" i="1"/>
  <c r="J140" i="1" s="1"/>
  <c r="AK24" i="1" l="1"/>
  <c r="D82" i="1" s="1"/>
  <c r="G82" i="1" s="1"/>
  <c r="M82" i="1"/>
  <c r="C82" i="1"/>
  <c r="I196" i="1"/>
  <c r="H25" i="1"/>
  <c r="I140" i="1" s="1"/>
  <c r="G25" i="1"/>
  <c r="H140" i="1" s="1"/>
  <c r="F25" i="1"/>
  <c r="G140" i="1" s="1"/>
  <c r="D25" i="1"/>
  <c r="E140" i="1" s="1"/>
  <c r="E25" i="1"/>
  <c r="F140" i="1" s="1"/>
  <c r="C25" i="1"/>
  <c r="D140" i="1" s="1"/>
  <c r="O140" i="1" s="1"/>
  <c r="J196" i="1" l="1"/>
  <c r="N82" i="1"/>
  <c r="Q82" i="1" s="1"/>
  <c r="AA82" i="1" s="1"/>
  <c r="AL24" i="1"/>
  <c r="AF24" i="1"/>
  <c r="AM24" i="1"/>
  <c r="J82" i="1"/>
  <c r="P140" i="1"/>
  <c r="X140" i="1" s="1"/>
  <c r="N140" i="1"/>
  <c r="W82" i="1"/>
  <c r="S25" i="1"/>
  <c r="M140" i="1" s="1"/>
  <c r="L197" i="1"/>
  <c r="R25" i="1"/>
  <c r="L140" i="1" s="1"/>
  <c r="K197" i="1"/>
  <c r="N25" i="1"/>
  <c r="P25" i="1"/>
  <c r="Y26" i="1"/>
  <c r="Q25" i="1"/>
  <c r="O25" i="1"/>
  <c r="AD25" i="1"/>
  <c r="X82" i="1" l="1"/>
  <c r="AD82" i="1" s="1"/>
  <c r="T82" i="1"/>
  <c r="S140" i="1"/>
  <c r="Q140" i="1"/>
  <c r="W140" i="1"/>
  <c r="U140" i="1"/>
  <c r="R140" i="1"/>
  <c r="V140" i="1"/>
  <c r="T140" i="1"/>
  <c r="O83" i="1"/>
  <c r="E83" i="1"/>
  <c r="Z26" i="1"/>
  <c r="U25" i="1"/>
  <c r="P83" i="1" s="1"/>
  <c r="AE25" i="1"/>
  <c r="V25" i="1"/>
  <c r="C197" i="1" s="1"/>
  <c r="T25" i="1"/>
  <c r="F83" i="1" s="1"/>
  <c r="S82" i="1" l="1"/>
  <c r="R82" i="1" s="1"/>
  <c r="I82" i="1"/>
  <c r="H82" i="1" s="1"/>
  <c r="U82" i="1"/>
  <c r="Y140" i="1"/>
  <c r="Z140" i="1"/>
  <c r="AA140" i="1"/>
  <c r="Z83" i="1"/>
  <c r="Y83" i="1"/>
  <c r="W25" i="1"/>
  <c r="D197" i="1" s="1"/>
  <c r="AG25" i="1"/>
  <c r="X25" i="1"/>
  <c r="AC82" i="1" l="1"/>
  <c r="AC140" i="1"/>
  <c r="K82" i="1"/>
  <c r="AB82" i="1"/>
  <c r="AE82" i="1" s="1"/>
  <c r="AB25" i="1"/>
  <c r="H197" i="1" s="1"/>
  <c r="AA25" i="1"/>
  <c r="G197" i="1" s="1"/>
  <c r="E197" i="1"/>
  <c r="J26" i="1"/>
  <c r="K141" i="1" s="1"/>
  <c r="I26" i="1"/>
  <c r="J141" i="1" s="1"/>
  <c r="AB140" i="1" l="1"/>
  <c r="AJ25" i="1" s="1"/>
  <c r="AK25" i="1"/>
  <c r="G26" i="1"/>
  <c r="H141" i="1" s="1"/>
  <c r="H26" i="1"/>
  <c r="I141" i="1" s="1"/>
  <c r="E26" i="1"/>
  <c r="F141" i="1" s="1"/>
  <c r="C26" i="1"/>
  <c r="D141" i="1" s="1"/>
  <c r="O141" i="1" s="1"/>
  <c r="F26" i="1"/>
  <c r="G141" i="1" s="1"/>
  <c r="D26" i="1"/>
  <c r="E141" i="1" s="1"/>
  <c r="N141" i="1" l="1"/>
  <c r="Q141" i="1" s="1"/>
  <c r="AF25" i="1"/>
  <c r="C83" i="1"/>
  <c r="M83" i="1"/>
  <c r="AL25" i="1"/>
  <c r="I197" i="1"/>
  <c r="N83" i="1"/>
  <c r="D83" i="1"/>
  <c r="AM25" i="1"/>
  <c r="J197" i="1"/>
  <c r="P141" i="1"/>
  <c r="T141" i="1" s="1"/>
  <c r="S26" i="1"/>
  <c r="M141" i="1" s="1"/>
  <c r="L198" i="1"/>
  <c r="R26" i="1"/>
  <c r="L141" i="1" s="1"/>
  <c r="K198" i="1"/>
  <c r="O26" i="1"/>
  <c r="N26" i="1"/>
  <c r="P26" i="1"/>
  <c r="Y27" i="1"/>
  <c r="Q26" i="1"/>
  <c r="AD26" i="1"/>
  <c r="S141" i="1" l="1"/>
  <c r="W141" i="1"/>
  <c r="U141" i="1"/>
  <c r="T83" i="1"/>
  <c r="X83" i="1"/>
  <c r="G83" i="1"/>
  <c r="R141" i="1"/>
  <c r="V141" i="1"/>
  <c r="Q83" i="1"/>
  <c r="W83" i="1"/>
  <c r="J83" i="1"/>
  <c r="X141" i="1"/>
  <c r="O84" i="1"/>
  <c r="E84" i="1"/>
  <c r="U26" i="1"/>
  <c r="P84" i="1" s="1"/>
  <c r="AE26" i="1"/>
  <c r="AG26" i="1" s="1"/>
  <c r="Z27" i="1"/>
  <c r="V26" i="1"/>
  <c r="C198" i="1" s="1"/>
  <c r="T26" i="1"/>
  <c r="F84" i="1" s="1"/>
  <c r="AA141" i="1" l="1"/>
  <c r="Y141" i="1"/>
  <c r="AD83" i="1"/>
  <c r="I83" i="1" s="1"/>
  <c r="H83" i="1" s="1"/>
  <c r="Z141" i="1"/>
  <c r="AA83" i="1"/>
  <c r="Z84" i="1"/>
  <c r="Y84" i="1"/>
  <c r="W26" i="1"/>
  <c r="D198" i="1" s="1"/>
  <c r="X26" i="1"/>
  <c r="AC141" i="1" l="1"/>
  <c r="AK26" i="1" s="1"/>
  <c r="D84" i="1" s="1"/>
  <c r="S83" i="1"/>
  <c r="R83" i="1" s="1"/>
  <c r="U83" i="1" s="1"/>
  <c r="K83" i="1"/>
  <c r="AB26" i="1"/>
  <c r="H198" i="1" s="1"/>
  <c r="AA26" i="1"/>
  <c r="G198" i="1" s="1"/>
  <c r="E198" i="1"/>
  <c r="J27" i="1"/>
  <c r="K142" i="1" s="1"/>
  <c r="I27" i="1"/>
  <c r="J142" i="1" s="1"/>
  <c r="N84" i="1" l="1"/>
  <c r="Q84" i="1" s="1"/>
  <c r="J198" i="1"/>
  <c r="AB83" i="1"/>
  <c r="AE83" i="1" s="1"/>
  <c r="AB141" i="1"/>
  <c r="AJ26" i="1" s="1"/>
  <c r="AM26" i="1" s="1"/>
  <c r="AC83" i="1"/>
  <c r="G84" i="1"/>
  <c r="H27" i="1"/>
  <c r="I142" i="1" s="1"/>
  <c r="G27" i="1"/>
  <c r="H142" i="1" s="1"/>
  <c r="F27" i="1"/>
  <c r="G142" i="1" s="1"/>
  <c r="D27" i="1"/>
  <c r="E142" i="1" s="1"/>
  <c r="E27" i="1"/>
  <c r="F142" i="1" s="1"/>
  <c r="C27" i="1"/>
  <c r="D142" i="1" s="1"/>
  <c r="O142" i="1" s="1"/>
  <c r="AA84" i="1" l="1"/>
  <c r="X84" i="1"/>
  <c r="AF26" i="1"/>
  <c r="AL26" i="1"/>
  <c r="C84" i="1"/>
  <c r="I198" i="1"/>
  <c r="M84" i="1"/>
  <c r="T84" i="1" s="1"/>
  <c r="N142" i="1"/>
  <c r="Q142" i="1" s="1"/>
  <c r="P142" i="1"/>
  <c r="R27" i="1"/>
  <c r="L142" i="1" s="1"/>
  <c r="K199" i="1"/>
  <c r="S27" i="1"/>
  <c r="M142" i="1" s="1"/>
  <c r="W142" i="1" s="1"/>
  <c r="L199" i="1"/>
  <c r="N27" i="1"/>
  <c r="O27" i="1"/>
  <c r="P27" i="1"/>
  <c r="Y28" i="1"/>
  <c r="Q27" i="1"/>
  <c r="AD27" i="1"/>
  <c r="S142" i="1" l="1"/>
  <c r="J84" i="1"/>
  <c r="W84" i="1"/>
  <c r="AD84" i="1" s="1"/>
  <c r="S84" i="1" s="1"/>
  <c r="R84" i="1" s="1"/>
  <c r="U84" i="1" s="1"/>
  <c r="U142" i="1"/>
  <c r="R142" i="1"/>
  <c r="V142" i="1"/>
  <c r="X142" i="1"/>
  <c r="T142" i="1"/>
  <c r="E85" i="1"/>
  <c r="O85" i="1"/>
  <c r="Z28" i="1"/>
  <c r="U27" i="1"/>
  <c r="P85" i="1" s="1"/>
  <c r="V27" i="1"/>
  <c r="C199" i="1" s="1"/>
  <c r="AE27" i="1"/>
  <c r="AG27" i="1" s="1"/>
  <c r="T27" i="1"/>
  <c r="F85" i="1" s="1"/>
  <c r="I84" i="1" l="1"/>
  <c r="AC84" i="1" s="1"/>
  <c r="AA142" i="1"/>
  <c r="Z142" i="1"/>
  <c r="Y142" i="1"/>
  <c r="Y85" i="1"/>
  <c r="Z85" i="1"/>
  <c r="W27" i="1"/>
  <c r="D199" i="1" s="1"/>
  <c r="X27" i="1"/>
  <c r="H84" i="1" l="1"/>
  <c r="K84" i="1" s="1"/>
  <c r="AC142" i="1"/>
  <c r="AB142" i="1" s="1"/>
  <c r="AJ27" i="1" s="1"/>
  <c r="AB84" i="1"/>
  <c r="AE84" i="1" s="1"/>
  <c r="AB27" i="1"/>
  <c r="H199" i="1" s="1"/>
  <c r="AA27" i="1"/>
  <c r="G199" i="1" s="1"/>
  <c r="E199" i="1"/>
  <c r="J28" i="1"/>
  <c r="K143" i="1" s="1"/>
  <c r="I28" i="1"/>
  <c r="J143" i="1" s="1"/>
  <c r="AK27" i="1" l="1"/>
  <c r="D85" i="1" s="1"/>
  <c r="C85" i="1"/>
  <c r="M85" i="1"/>
  <c r="I199" i="1"/>
  <c r="H28" i="1"/>
  <c r="I143" i="1" s="1"/>
  <c r="G28" i="1"/>
  <c r="H143" i="1" s="1"/>
  <c r="F28" i="1"/>
  <c r="G143" i="1" s="1"/>
  <c r="D28" i="1"/>
  <c r="E143" i="1" s="1"/>
  <c r="E28" i="1"/>
  <c r="F143" i="1" s="1"/>
  <c r="C28" i="1"/>
  <c r="D143" i="1" s="1"/>
  <c r="O143" i="1" s="1"/>
  <c r="J199" i="1" l="1"/>
  <c r="AL27" i="1"/>
  <c r="N85" i="1"/>
  <c r="Q85" i="1" s="1"/>
  <c r="AF27" i="1"/>
  <c r="T85" i="1"/>
  <c r="AM27" i="1"/>
  <c r="P143" i="1"/>
  <c r="X143" i="1" s="1"/>
  <c r="G85" i="1"/>
  <c r="N143" i="1"/>
  <c r="W85" i="1"/>
  <c r="J85" i="1"/>
  <c r="S28" i="1"/>
  <c r="M143" i="1" s="1"/>
  <c r="L200" i="1"/>
  <c r="R28" i="1"/>
  <c r="L143" i="1" s="1"/>
  <c r="K200" i="1"/>
  <c r="N28" i="1"/>
  <c r="P28" i="1"/>
  <c r="Y29" i="1"/>
  <c r="Q28" i="1"/>
  <c r="O28" i="1"/>
  <c r="AD28" i="1"/>
  <c r="X85" i="1" l="1"/>
  <c r="AD85" i="1" s="1"/>
  <c r="S143" i="1"/>
  <c r="Q143" i="1"/>
  <c r="W143" i="1"/>
  <c r="U143" i="1"/>
  <c r="AA85" i="1"/>
  <c r="R143" i="1"/>
  <c r="V143" i="1"/>
  <c r="T143" i="1"/>
  <c r="O86" i="1"/>
  <c r="E86" i="1"/>
  <c r="U28" i="1"/>
  <c r="P86" i="1" s="1"/>
  <c r="AE28" i="1"/>
  <c r="AG28" i="1" s="1"/>
  <c r="Z29" i="1"/>
  <c r="V28" i="1"/>
  <c r="C200" i="1" s="1"/>
  <c r="T28" i="1"/>
  <c r="F86" i="1" s="1"/>
  <c r="Y143" i="1" l="1"/>
  <c r="I85" i="1"/>
  <c r="S85" i="1"/>
  <c r="R85" i="1" s="1"/>
  <c r="U85" i="1" s="1"/>
  <c r="AA143" i="1"/>
  <c r="Z143" i="1"/>
  <c r="Z86" i="1"/>
  <c r="Y86" i="1"/>
  <c r="W28" i="1"/>
  <c r="D200" i="1" s="1"/>
  <c r="X28" i="1"/>
  <c r="AC143" i="1" l="1"/>
  <c r="AB143" i="1" s="1"/>
  <c r="AJ28" i="1" s="1"/>
  <c r="AC85" i="1"/>
  <c r="H85" i="1"/>
  <c r="AB28" i="1"/>
  <c r="H200" i="1" s="1"/>
  <c r="AA28" i="1"/>
  <c r="G200" i="1" s="1"/>
  <c r="E200" i="1"/>
  <c r="J29" i="1"/>
  <c r="K144" i="1" s="1"/>
  <c r="I29" i="1"/>
  <c r="J144" i="1" s="1"/>
  <c r="AK28" i="1" l="1"/>
  <c r="D86" i="1" s="1"/>
  <c r="AB85" i="1"/>
  <c r="AE85" i="1" s="1"/>
  <c r="K85" i="1"/>
  <c r="C86" i="1"/>
  <c r="M86" i="1"/>
  <c r="I200" i="1"/>
  <c r="H29" i="1"/>
  <c r="I144" i="1" s="1"/>
  <c r="G29" i="1"/>
  <c r="H144" i="1" s="1"/>
  <c r="F29" i="1"/>
  <c r="G144" i="1" s="1"/>
  <c r="D29" i="1"/>
  <c r="E144" i="1" s="1"/>
  <c r="E29" i="1"/>
  <c r="F144" i="1" s="1"/>
  <c r="C29" i="1"/>
  <c r="D144" i="1" s="1"/>
  <c r="O144" i="1" s="1"/>
  <c r="AL28" i="1" l="1"/>
  <c r="J200" i="1"/>
  <c r="AF28" i="1"/>
  <c r="AM28" i="1"/>
  <c r="N86" i="1"/>
  <c r="Q86" i="1" s="1"/>
  <c r="P144" i="1"/>
  <c r="X144" i="1" s="1"/>
  <c r="N144" i="1"/>
  <c r="W86" i="1"/>
  <c r="J86" i="1"/>
  <c r="G86" i="1"/>
  <c r="R29" i="1"/>
  <c r="L144" i="1" s="1"/>
  <c r="K201" i="1"/>
  <c r="S29" i="1"/>
  <c r="M144" i="1" s="1"/>
  <c r="L201" i="1"/>
  <c r="O29" i="1"/>
  <c r="N29" i="1"/>
  <c r="P29" i="1"/>
  <c r="Y30" i="1"/>
  <c r="Q29" i="1"/>
  <c r="AD29" i="1"/>
  <c r="AA86" i="1" l="1"/>
  <c r="X86" i="1"/>
  <c r="T86" i="1"/>
  <c r="S144" i="1"/>
  <c r="Q144" i="1"/>
  <c r="W144" i="1"/>
  <c r="U144" i="1"/>
  <c r="AD86" i="1"/>
  <c r="R144" i="1"/>
  <c r="V144" i="1"/>
  <c r="T144" i="1"/>
  <c r="E87" i="1"/>
  <c r="O87" i="1"/>
  <c r="Z30" i="1"/>
  <c r="T29" i="1"/>
  <c r="F87" i="1" s="1"/>
  <c r="U29" i="1"/>
  <c r="P87" i="1" s="1"/>
  <c r="V29" i="1"/>
  <c r="C201" i="1" s="1"/>
  <c r="AE29" i="1"/>
  <c r="Y87" i="1" l="1"/>
  <c r="Y144" i="1"/>
  <c r="S86" i="1"/>
  <c r="R86" i="1" s="1"/>
  <c r="U86" i="1" s="1"/>
  <c r="I86" i="1"/>
  <c r="Z144" i="1"/>
  <c r="AA144" i="1"/>
  <c r="Z87" i="1"/>
  <c r="W29" i="1"/>
  <c r="D201" i="1" s="1"/>
  <c r="X29" i="1"/>
  <c r="AG29" i="1"/>
  <c r="AC86" i="1" l="1"/>
  <c r="H86" i="1"/>
  <c r="AC144" i="1"/>
  <c r="I30" i="1"/>
  <c r="J145" i="1" s="1"/>
  <c r="AB29" i="1"/>
  <c r="H201" i="1" s="1"/>
  <c r="AA29" i="1"/>
  <c r="G201" i="1" s="1"/>
  <c r="E201" i="1"/>
  <c r="J30" i="1"/>
  <c r="K145" i="1" s="1"/>
  <c r="AB144" i="1" l="1"/>
  <c r="AJ29" i="1" s="1"/>
  <c r="AK29" i="1"/>
  <c r="AB86" i="1"/>
  <c r="AE86" i="1" s="1"/>
  <c r="K86" i="1"/>
  <c r="H30" i="1"/>
  <c r="I145" i="1" s="1"/>
  <c r="G30" i="1"/>
  <c r="H145" i="1" s="1"/>
  <c r="F30" i="1"/>
  <c r="G145" i="1" s="1"/>
  <c r="D30" i="1"/>
  <c r="E145" i="1" s="1"/>
  <c r="E30" i="1"/>
  <c r="F145" i="1" s="1"/>
  <c r="C30" i="1"/>
  <c r="D145" i="1" s="1"/>
  <c r="O145" i="1" s="1"/>
  <c r="R30" i="1" l="1"/>
  <c r="L145" i="1" s="1"/>
  <c r="P30" i="1"/>
  <c r="AF29" i="1"/>
  <c r="C87" i="1"/>
  <c r="M87" i="1"/>
  <c r="AL29" i="1"/>
  <c r="I201" i="1"/>
  <c r="N145" i="1"/>
  <c r="D87" i="1"/>
  <c r="N87" i="1"/>
  <c r="AM29" i="1"/>
  <c r="J201" i="1"/>
  <c r="P145" i="1"/>
  <c r="N30" i="1"/>
  <c r="K202" i="1"/>
  <c r="S30" i="1"/>
  <c r="M145" i="1" s="1"/>
  <c r="L202" i="1"/>
  <c r="O30" i="1"/>
  <c r="Y31" i="1"/>
  <c r="Q30" i="1"/>
  <c r="AD30" i="1"/>
  <c r="E88" i="1" l="1"/>
  <c r="T30" i="1"/>
  <c r="F88" i="1" s="1"/>
  <c r="T87" i="1"/>
  <c r="R145" i="1"/>
  <c r="V145" i="1"/>
  <c r="X87" i="1"/>
  <c r="G87" i="1"/>
  <c r="X145" i="1"/>
  <c r="Q87" i="1"/>
  <c r="S145" i="1"/>
  <c r="Q145" i="1"/>
  <c r="W145" i="1"/>
  <c r="U145" i="1"/>
  <c r="T145" i="1"/>
  <c r="W87" i="1"/>
  <c r="J87" i="1"/>
  <c r="O88" i="1"/>
  <c r="Y88" i="1" s="1"/>
  <c r="U30" i="1"/>
  <c r="P88" i="1" s="1"/>
  <c r="Z31" i="1"/>
  <c r="V30" i="1"/>
  <c r="C202" i="1" s="1"/>
  <c r="AE30" i="1"/>
  <c r="AG30" i="1" s="1"/>
  <c r="AD87" i="1" l="1"/>
  <c r="I87" i="1" s="1"/>
  <c r="H87" i="1" s="1"/>
  <c r="AA145" i="1"/>
  <c r="Z145" i="1"/>
  <c r="AA87" i="1"/>
  <c r="Y145" i="1"/>
  <c r="Z88" i="1"/>
  <c r="W30" i="1"/>
  <c r="D202" i="1" s="1"/>
  <c r="X30" i="1"/>
  <c r="S87" i="1" l="1"/>
  <c r="R87" i="1" s="1"/>
  <c r="U87" i="1" s="1"/>
  <c r="K87" i="1"/>
  <c r="AC145" i="1"/>
  <c r="I31" i="1"/>
  <c r="J146" i="1" s="1"/>
  <c r="AB30" i="1"/>
  <c r="H202" i="1" s="1"/>
  <c r="AA30" i="1"/>
  <c r="G202" i="1" s="1"/>
  <c r="E202" i="1"/>
  <c r="J31" i="1"/>
  <c r="K146" i="1" s="1"/>
  <c r="AB87" i="1" l="1"/>
  <c r="AE87" i="1" s="1"/>
  <c r="AC87" i="1"/>
  <c r="AB145" i="1"/>
  <c r="AJ30" i="1" s="1"/>
  <c r="AK30" i="1"/>
  <c r="H31" i="1"/>
  <c r="I146" i="1" s="1"/>
  <c r="G31" i="1"/>
  <c r="H146" i="1" s="1"/>
  <c r="E31" i="1"/>
  <c r="F146" i="1" s="1"/>
  <c r="C31" i="1"/>
  <c r="D146" i="1" s="1"/>
  <c r="O146" i="1" s="1"/>
  <c r="F31" i="1"/>
  <c r="G146" i="1" s="1"/>
  <c r="D31" i="1"/>
  <c r="E146" i="1" s="1"/>
  <c r="K203" i="1" l="1"/>
  <c r="N31" i="1"/>
  <c r="R31" i="1"/>
  <c r="L146" i="1" s="1"/>
  <c r="D88" i="1"/>
  <c r="N88" i="1"/>
  <c r="AM30" i="1"/>
  <c r="J202" i="1"/>
  <c r="N146" i="1"/>
  <c r="P146" i="1"/>
  <c r="C88" i="1"/>
  <c r="M88" i="1"/>
  <c r="AF30" i="1"/>
  <c r="AL30" i="1"/>
  <c r="I202" i="1"/>
  <c r="P31" i="1"/>
  <c r="S31" i="1"/>
  <c r="M146" i="1" s="1"/>
  <c r="L203" i="1"/>
  <c r="O31" i="1"/>
  <c r="AD31" i="1"/>
  <c r="Y32" i="1"/>
  <c r="Q31" i="1"/>
  <c r="T31" i="1" l="1"/>
  <c r="F89" i="1" s="1"/>
  <c r="E89" i="1"/>
  <c r="J88" i="1"/>
  <c r="W88" i="1"/>
  <c r="R146" i="1"/>
  <c r="V146" i="1"/>
  <c r="X88" i="1"/>
  <c r="Q88" i="1"/>
  <c r="T146" i="1"/>
  <c r="T88" i="1"/>
  <c r="S146" i="1"/>
  <c r="Q146" i="1"/>
  <c r="W146" i="1"/>
  <c r="U146" i="1"/>
  <c r="G88" i="1"/>
  <c r="X146" i="1"/>
  <c r="O89" i="1"/>
  <c r="Z32" i="1"/>
  <c r="U31" i="1"/>
  <c r="P89" i="1" s="1"/>
  <c r="AE31" i="1"/>
  <c r="AG31" i="1" s="1"/>
  <c r="V31" i="1"/>
  <c r="C203" i="1" s="1"/>
  <c r="Y89" i="1" l="1"/>
  <c r="Y146" i="1"/>
  <c r="AD88" i="1"/>
  <c r="S88" i="1" s="1"/>
  <c r="R88" i="1" s="1"/>
  <c r="U88" i="1" s="1"/>
  <c r="Z146" i="1"/>
  <c r="AA146" i="1"/>
  <c r="AA88" i="1"/>
  <c r="W31" i="1"/>
  <c r="D203" i="1" s="1"/>
  <c r="Z89" i="1"/>
  <c r="X31" i="1"/>
  <c r="I88" i="1" l="1"/>
  <c r="H88" i="1" s="1"/>
  <c r="AC146" i="1"/>
  <c r="I32" i="1"/>
  <c r="J147" i="1" s="1"/>
  <c r="J32" i="1"/>
  <c r="K147" i="1" s="1"/>
  <c r="AB31" i="1"/>
  <c r="H203" i="1" s="1"/>
  <c r="AA31" i="1"/>
  <c r="G203" i="1" s="1"/>
  <c r="E203" i="1"/>
  <c r="AC88" i="1" l="1"/>
  <c r="AB146" i="1"/>
  <c r="AJ31" i="1" s="1"/>
  <c r="AK31" i="1"/>
  <c r="AB88" i="1"/>
  <c r="AE88" i="1" s="1"/>
  <c r="K88" i="1"/>
  <c r="G32" i="1"/>
  <c r="H32" i="1"/>
  <c r="L204" i="1" s="1"/>
  <c r="F32" i="1"/>
  <c r="G147" i="1" s="1"/>
  <c r="D32" i="1"/>
  <c r="E147" i="1" s="1"/>
  <c r="E32" i="1"/>
  <c r="F147" i="1" s="1"/>
  <c r="C32" i="1"/>
  <c r="D147" i="1" s="1"/>
  <c r="O147" i="1" s="1"/>
  <c r="P32" i="1" l="1"/>
  <c r="O32" i="1"/>
  <c r="K204" i="1"/>
  <c r="H147" i="1"/>
  <c r="D89" i="1"/>
  <c r="N89" i="1"/>
  <c r="AM31" i="1"/>
  <c r="J203" i="1"/>
  <c r="S32" i="1"/>
  <c r="M147" i="1" s="1"/>
  <c r="I147" i="1"/>
  <c r="C89" i="1"/>
  <c r="M89" i="1"/>
  <c r="AF31" i="1"/>
  <c r="AL31" i="1"/>
  <c r="I203" i="1"/>
  <c r="P147" i="1"/>
  <c r="X147" i="1" s="1"/>
  <c r="N32" i="1"/>
  <c r="Y33" i="1"/>
  <c r="AD32" i="1"/>
  <c r="R32" i="1"/>
  <c r="L147" i="1" s="1"/>
  <c r="Q32" i="1"/>
  <c r="U32" i="1" l="1"/>
  <c r="P90" i="1" s="1"/>
  <c r="O90" i="1"/>
  <c r="T32" i="1"/>
  <c r="F90" i="1" s="1"/>
  <c r="W89" i="1"/>
  <c r="J89" i="1"/>
  <c r="Q89" i="1"/>
  <c r="N147" i="1"/>
  <c r="R147" i="1"/>
  <c r="V147" i="1"/>
  <c r="T89" i="1"/>
  <c r="X89" i="1"/>
  <c r="G89" i="1"/>
  <c r="T147" i="1"/>
  <c r="E90" i="1"/>
  <c r="V32" i="1"/>
  <c r="C204" i="1" s="1"/>
  <c r="AE32" i="1"/>
  <c r="Z33" i="1"/>
  <c r="W32" i="1" s="1"/>
  <c r="D204" i="1" s="1"/>
  <c r="AG32" i="1"/>
  <c r="Z90" i="1"/>
  <c r="Y90" i="1"/>
  <c r="Y147" i="1" l="1"/>
  <c r="AD89" i="1"/>
  <c r="S89" i="1" s="1"/>
  <c r="R89" i="1" s="1"/>
  <c r="U89" i="1" s="1"/>
  <c r="S147" i="1"/>
  <c r="Q147" i="1"/>
  <c r="W147" i="1"/>
  <c r="U147" i="1"/>
  <c r="AA89" i="1"/>
  <c r="I89" i="1"/>
  <c r="X32" i="1"/>
  <c r="AB32" i="1" s="1"/>
  <c r="H204" i="1" s="1"/>
  <c r="J33" i="1"/>
  <c r="K148" i="1" s="1"/>
  <c r="I33" i="1"/>
  <c r="J148" i="1" s="1"/>
  <c r="H89" i="1" l="1"/>
  <c r="AC89" i="1"/>
  <c r="AA147" i="1"/>
  <c r="Z147" i="1"/>
  <c r="H33" i="1"/>
  <c r="I148" i="1" s="1"/>
  <c r="G33" i="1"/>
  <c r="H148" i="1" s="1"/>
  <c r="E33" i="1"/>
  <c r="F148" i="1" s="1"/>
  <c r="C33" i="1"/>
  <c r="D148" i="1" s="1"/>
  <c r="O148" i="1" s="1"/>
  <c r="F33" i="1"/>
  <c r="G148" i="1" s="1"/>
  <c r="D33" i="1"/>
  <c r="E148" i="1" s="1"/>
  <c r="E204" i="1"/>
  <c r="AA32" i="1"/>
  <c r="G204" i="1" s="1"/>
  <c r="K89" i="1" l="1"/>
  <c r="AB89" i="1"/>
  <c r="AE89" i="1" s="1"/>
  <c r="N148" i="1"/>
  <c r="AC147" i="1"/>
  <c r="P148" i="1"/>
  <c r="T148" i="1" s="1"/>
  <c r="S33" i="1"/>
  <c r="M148" i="1" s="1"/>
  <c r="L205" i="1"/>
  <c r="R33" i="1"/>
  <c r="L148" i="1" s="1"/>
  <c r="K205" i="1"/>
  <c r="O33" i="1"/>
  <c r="N33" i="1"/>
  <c r="P33" i="1"/>
  <c r="Y34" i="1"/>
  <c r="Q33" i="1"/>
  <c r="AD33" i="1"/>
  <c r="AB147" i="1" l="1"/>
  <c r="AJ32" i="1" s="1"/>
  <c r="AK32" i="1"/>
  <c r="R148" i="1"/>
  <c r="V148" i="1"/>
  <c r="S148" i="1"/>
  <c r="Q148" i="1"/>
  <c r="W148" i="1"/>
  <c r="U148" i="1"/>
  <c r="X148" i="1"/>
  <c r="O91" i="1"/>
  <c r="E91" i="1"/>
  <c r="Z34" i="1"/>
  <c r="U33" i="1"/>
  <c r="P91" i="1" s="1"/>
  <c r="AE33" i="1"/>
  <c r="AG33" i="1" s="1"/>
  <c r="V33" i="1"/>
  <c r="C205" i="1" s="1"/>
  <c r="T33" i="1"/>
  <c r="F91" i="1" s="1"/>
  <c r="N90" i="1" l="1"/>
  <c r="D90" i="1"/>
  <c r="AM32" i="1"/>
  <c r="J204" i="1"/>
  <c r="Z148" i="1"/>
  <c r="AA148" i="1"/>
  <c r="Y148" i="1"/>
  <c r="C90" i="1"/>
  <c r="M90" i="1"/>
  <c r="AL32" i="1"/>
  <c r="AF32" i="1"/>
  <c r="I204" i="1"/>
  <c r="Z91" i="1"/>
  <c r="Y91" i="1"/>
  <c r="W33" i="1"/>
  <c r="D205" i="1" s="1"/>
  <c r="X33" i="1"/>
  <c r="T90" i="1" l="1"/>
  <c r="X90" i="1"/>
  <c r="G90" i="1"/>
  <c r="J90" i="1"/>
  <c r="W90" i="1"/>
  <c r="AC148" i="1"/>
  <c r="Q90" i="1"/>
  <c r="I34" i="1"/>
  <c r="J149" i="1" s="1"/>
  <c r="AB33" i="1"/>
  <c r="H205" i="1" s="1"/>
  <c r="AA33" i="1"/>
  <c r="G205" i="1" s="1"/>
  <c r="E205" i="1"/>
  <c r="J34" i="1"/>
  <c r="K149" i="1" s="1"/>
  <c r="AD90" i="1" l="1"/>
  <c r="I90" i="1" s="1"/>
  <c r="H90" i="1" s="1"/>
  <c r="AA90" i="1"/>
  <c r="AB148" i="1"/>
  <c r="AJ33" i="1" s="1"/>
  <c r="AK33" i="1"/>
  <c r="G34" i="1"/>
  <c r="H149" i="1" s="1"/>
  <c r="H34" i="1"/>
  <c r="I149" i="1" s="1"/>
  <c r="F34" i="1"/>
  <c r="G149" i="1" s="1"/>
  <c r="D34" i="1"/>
  <c r="E149" i="1" s="1"/>
  <c r="E34" i="1"/>
  <c r="F149" i="1" s="1"/>
  <c r="C34" i="1"/>
  <c r="D149" i="1" s="1"/>
  <c r="O149" i="1" s="1"/>
  <c r="R34" i="1" l="1"/>
  <c r="L149" i="1" s="1"/>
  <c r="S90" i="1"/>
  <c r="R90" i="1" s="1"/>
  <c r="U90" i="1" s="1"/>
  <c r="N149" i="1"/>
  <c r="Q149" i="1" s="1"/>
  <c r="N34" i="1"/>
  <c r="N91" i="1"/>
  <c r="D91" i="1"/>
  <c r="AM33" i="1"/>
  <c r="J205" i="1"/>
  <c r="K90" i="1"/>
  <c r="AB90" i="1"/>
  <c r="AE90" i="1" s="1"/>
  <c r="C91" i="1"/>
  <c r="M91" i="1"/>
  <c r="AF33" i="1"/>
  <c r="I205" i="1"/>
  <c r="AL33" i="1"/>
  <c r="P149" i="1"/>
  <c r="X149" i="1" s="1"/>
  <c r="P34" i="1"/>
  <c r="K206" i="1"/>
  <c r="E92" i="1"/>
  <c r="S34" i="1"/>
  <c r="M149" i="1" s="1"/>
  <c r="L206" i="1"/>
  <c r="O34" i="1"/>
  <c r="Y35" i="1"/>
  <c r="Q34" i="1"/>
  <c r="AD34" i="1"/>
  <c r="T34" i="1" l="1"/>
  <c r="F92" i="1" s="1"/>
  <c r="T91" i="1"/>
  <c r="S149" i="1"/>
  <c r="AC90" i="1"/>
  <c r="W149" i="1"/>
  <c r="U149" i="1"/>
  <c r="W91" i="1"/>
  <c r="J91" i="1"/>
  <c r="X91" i="1"/>
  <c r="G91" i="1"/>
  <c r="R149" i="1"/>
  <c r="V149" i="1"/>
  <c r="Q91" i="1"/>
  <c r="T149" i="1"/>
  <c r="O92" i="1"/>
  <c r="Y92" i="1" s="1"/>
  <c r="Z35" i="1"/>
  <c r="W34" i="1" s="1"/>
  <c r="D206" i="1" s="1"/>
  <c r="U34" i="1"/>
  <c r="P92" i="1" s="1"/>
  <c r="V34" i="1"/>
  <c r="C206" i="1" s="1"/>
  <c r="AE34" i="1"/>
  <c r="AG34" i="1" s="1"/>
  <c r="AA149" i="1" l="1"/>
  <c r="Z149" i="1"/>
  <c r="Y149" i="1"/>
  <c r="AA91" i="1"/>
  <c r="AD91" i="1"/>
  <c r="Z92" i="1"/>
  <c r="I35" i="1"/>
  <c r="J150" i="1" s="1"/>
  <c r="X34" i="1"/>
  <c r="J35" i="1"/>
  <c r="K150" i="1" s="1"/>
  <c r="AC149" i="1" l="1"/>
  <c r="AB149" i="1" s="1"/>
  <c r="AJ34" i="1" s="1"/>
  <c r="I91" i="1"/>
  <c r="S91" i="1"/>
  <c r="R91" i="1" s="1"/>
  <c r="U91" i="1" s="1"/>
  <c r="H35" i="1"/>
  <c r="I150" i="1" s="1"/>
  <c r="G35" i="1"/>
  <c r="H150" i="1" s="1"/>
  <c r="F35" i="1"/>
  <c r="G150" i="1" s="1"/>
  <c r="D35" i="1"/>
  <c r="E150" i="1" s="1"/>
  <c r="E35" i="1"/>
  <c r="F150" i="1" s="1"/>
  <c r="C35" i="1"/>
  <c r="D150" i="1" s="1"/>
  <c r="O150" i="1" s="1"/>
  <c r="AB34" i="1"/>
  <c r="H206" i="1" s="1"/>
  <c r="AA34" i="1"/>
  <c r="G206" i="1" s="1"/>
  <c r="E206" i="1"/>
  <c r="AK34" i="1" l="1"/>
  <c r="N92" i="1" s="1"/>
  <c r="N150" i="1"/>
  <c r="U150" i="1" s="1"/>
  <c r="D92" i="1"/>
  <c r="H91" i="1"/>
  <c r="AC91" i="1"/>
  <c r="C92" i="1"/>
  <c r="M92" i="1"/>
  <c r="I206" i="1"/>
  <c r="P150" i="1"/>
  <c r="X150" i="1" s="1"/>
  <c r="P35" i="1"/>
  <c r="R35" i="1"/>
  <c r="L150" i="1" s="1"/>
  <c r="K207" i="1"/>
  <c r="S35" i="1"/>
  <c r="M150" i="1" s="1"/>
  <c r="L207" i="1"/>
  <c r="N35" i="1"/>
  <c r="O35" i="1"/>
  <c r="AD35" i="1"/>
  <c r="Y36" i="1"/>
  <c r="Q35" i="1"/>
  <c r="AL34" i="1" l="1"/>
  <c r="AM34" i="1"/>
  <c r="AF34" i="1"/>
  <c r="J206" i="1"/>
  <c r="W150" i="1"/>
  <c r="S150" i="1"/>
  <c r="Q150" i="1"/>
  <c r="W92" i="1"/>
  <c r="J92" i="1"/>
  <c r="Q92" i="1"/>
  <c r="R150" i="1"/>
  <c r="V150" i="1"/>
  <c r="T92" i="1"/>
  <c r="T150" i="1"/>
  <c r="K91" i="1"/>
  <c r="AB91" i="1"/>
  <c r="AE91" i="1" s="1"/>
  <c r="X92" i="1"/>
  <c r="G92" i="1"/>
  <c r="E93" i="1"/>
  <c r="O93" i="1"/>
  <c r="Z36" i="1"/>
  <c r="T35" i="1"/>
  <c r="F93" i="1" s="1"/>
  <c r="AE35" i="1"/>
  <c r="AG35" i="1" s="1"/>
  <c r="V35" i="1"/>
  <c r="C207" i="1" s="1"/>
  <c r="U35" i="1"/>
  <c r="P93" i="1" s="1"/>
  <c r="AA150" i="1" l="1"/>
  <c r="Y150" i="1"/>
  <c r="Z150" i="1"/>
  <c r="AA92" i="1"/>
  <c r="AD92" i="1"/>
  <c r="Z93" i="1"/>
  <c r="Y93" i="1"/>
  <c r="W35" i="1"/>
  <c r="D207" i="1" s="1"/>
  <c r="X35" i="1"/>
  <c r="E207" i="1" s="1"/>
  <c r="AC150" i="1" l="1"/>
  <c r="AB150" i="1" s="1"/>
  <c r="AJ35" i="1" s="1"/>
  <c r="S92" i="1"/>
  <c r="R92" i="1" s="1"/>
  <c r="U92" i="1" s="1"/>
  <c r="I92" i="1"/>
  <c r="AA35" i="1"/>
  <c r="G207" i="1" s="1"/>
  <c r="AB35" i="1"/>
  <c r="H207" i="1" s="1"/>
  <c r="J36" i="1"/>
  <c r="K151" i="1" s="1"/>
  <c r="I36" i="1"/>
  <c r="J151" i="1" s="1"/>
  <c r="AK35" i="1" l="1"/>
  <c r="N93" i="1" s="1"/>
  <c r="Q93" i="1" s="1"/>
  <c r="AC92" i="1"/>
  <c r="H92" i="1"/>
  <c r="C93" i="1"/>
  <c r="M93" i="1"/>
  <c r="I207" i="1"/>
  <c r="H36" i="1"/>
  <c r="I151" i="1" s="1"/>
  <c r="G36" i="1"/>
  <c r="H151" i="1" s="1"/>
  <c r="E36" i="1"/>
  <c r="F151" i="1" s="1"/>
  <c r="C36" i="1"/>
  <c r="D151" i="1" s="1"/>
  <c r="O151" i="1" s="1"/>
  <c r="F36" i="1"/>
  <c r="G151" i="1" s="1"/>
  <c r="D36" i="1"/>
  <c r="E151" i="1" s="1"/>
  <c r="AF35" i="1" l="1"/>
  <c r="AL35" i="1"/>
  <c r="J207" i="1"/>
  <c r="D93" i="1"/>
  <c r="G93" i="1" s="1"/>
  <c r="AA93" i="1" s="1"/>
  <c r="AM35" i="1"/>
  <c r="W93" i="1"/>
  <c r="P151" i="1"/>
  <c r="T151" i="1" s="1"/>
  <c r="N151" i="1"/>
  <c r="T93" i="1"/>
  <c r="K92" i="1"/>
  <c r="AB92" i="1"/>
  <c r="AE92" i="1" s="1"/>
  <c r="S36" i="1"/>
  <c r="M151" i="1" s="1"/>
  <c r="L208" i="1"/>
  <c r="R36" i="1"/>
  <c r="L151" i="1" s="1"/>
  <c r="K208" i="1"/>
  <c r="N36" i="1"/>
  <c r="O36" i="1"/>
  <c r="P36" i="1"/>
  <c r="Y37" i="1"/>
  <c r="Q36" i="1"/>
  <c r="AD36" i="1"/>
  <c r="X93" i="1" l="1"/>
  <c r="J93" i="1"/>
  <c r="S151" i="1"/>
  <c r="Q151" i="1"/>
  <c r="W151" i="1"/>
  <c r="U151" i="1"/>
  <c r="R151" i="1"/>
  <c r="V151" i="1"/>
  <c r="AD93" i="1"/>
  <c r="X151" i="1"/>
  <c r="O94" i="1"/>
  <c r="E94" i="1"/>
  <c r="U36" i="1"/>
  <c r="P94" i="1" s="1"/>
  <c r="Z37" i="1"/>
  <c r="V36" i="1"/>
  <c r="C208" i="1" s="1"/>
  <c r="T36" i="1"/>
  <c r="F94" i="1" s="1"/>
  <c r="AE36" i="1"/>
  <c r="AG36" i="1" s="1"/>
  <c r="Y151" i="1" l="1"/>
  <c r="I93" i="1"/>
  <c r="S93" i="1"/>
  <c r="R93" i="1" s="1"/>
  <c r="U93" i="1" s="1"/>
  <c r="AA151" i="1"/>
  <c r="Z151" i="1"/>
  <c r="Z94" i="1"/>
  <c r="Y94" i="1"/>
  <c r="W36" i="1"/>
  <c r="D208" i="1" s="1"/>
  <c r="X36" i="1"/>
  <c r="AC151" i="1" l="1"/>
  <c r="AB151" i="1" s="1"/>
  <c r="AJ36" i="1" s="1"/>
  <c r="H93" i="1"/>
  <c r="AC93" i="1"/>
  <c r="AB36" i="1"/>
  <c r="H208" i="1" s="1"/>
  <c r="AA36" i="1"/>
  <c r="G208" i="1" s="1"/>
  <c r="E208" i="1"/>
  <c r="J37" i="1"/>
  <c r="K152" i="1" s="1"/>
  <c r="I37" i="1"/>
  <c r="J152" i="1" s="1"/>
  <c r="AK36" i="1" l="1"/>
  <c r="N94" i="1" s="1"/>
  <c r="Q94" i="1" s="1"/>
  <c r="K93" i="1"/>
  <c r="AB93" i="1"/>
  <c r="AE93" i="1" s="1"/>
  <c r="C94" i="1"/>
  <c r="M94" i="1"/>
  <c r="I208" i="1"/>
  <c r="G37" i="1"/>
  <c r="H152" i="1" s="1"/>
  <c r="H37" i="1"/>
  <c r="I152" i="1" s="1"/>
  <c r="F37" i="1"/>
  <c r="G152" i="1" s="1"/>
  <c r="D37" i="1"/>
  <c r="E152" i="1" s="1"/>
  <c r="E37" i="1"/>
  <c r="F152" i="1" s="1"/>
  <c r="C37" i="1"/>
  <c r="D152" i="1" s="1"/>
  <c r="O152" i="1" s="1"/>
  <c r="AL36" i="1" l="1"/>
  <c r="J208" i="1"/>
  <c r="AF36" i="1"/>
  <c r="D94" i="1"/>
  <c r="X94" i="1" s="1"/>
  <c r="T94" i="1"/>
  <c r="AM36" i="1"/>
  <c r="N152" i="1"/>
  <c r="Q152" i="1" s="1"/>
  <c r="W94" i="1"/>
  <c r="P152" i="1"/>
  <c r="X152" i="1" s="1"/>
  <c r="S37" i="1"/>
  <c r="M152" i="1" s="1"/>
  <c r="L209" i="1"/>
  <c r="R37" i="1"/>
  <c r="L152" i="1" s="1"/>
  <c r="K209" i="1"/>
  <c r="N37" i="1"/>
  <c r="O37" i="1"/>
  <c r="P37" i="1"/>
  <c r="Y38" i="1"/>
  <c r="Q37" i="1"/>
  <c r="AD37" i="1"/>
  <c r="J94" i="1" l="1"/>
  <c r="G94" i="1"/>
  <c r="AA94" i="1" s="1"/>
  <c r="AD94" i="1"/>
  <c r="I94" i="1" s="1"/>
  <c r="S152" i="1"/>
  <c r="W152" i="1"/>
  <c r="U152" i="1"/>
  <c r="R152" i="1"/>
  <c r="V152" i="1"/>
  <c r="S94" i="1"/>
  <c r="R94" i="1" s="1"/>
  <c r="U94" i="1" s="1"/>
  <c r="T152" i="1"/>
  <c r="O95" i="1"/>
  <c r="E95" i="1"/>
  <c r="Z38" i="1"/>
  <c r="U37" i="1"/>
  <c r="P95" i="1" s="1"/>
  <c r="V37" i="1"/>
  <c r="C209" i="1" s="1"/>
  <c r="AE37" i="1"/>
  <c r="AG37" i="1" s="1"/>
  <c r="T37" i="1"/>
  <c r="F95" i="1" s="1"/>
  <c r="AA152" i="1" l="1"/>
  <c r="Z152" i="1"/>
  <c r="Y152" i="1"/>
  <c r="H94" i="1"/>
  <c r="AC94" i="1"/>
  <c r="Y95" i="1"/>
  <c r="Z95" i="1"/>
  <c r="W37" i="1"/>
  <c r="D209" i="1" s="1"/>
  <c r="X37" i="1"/>
  <c r="AC152" i="1" l="1"/>
  <c r="AK37" i="1" s="1"/>
  <c r="J209" i="1" s="1"/>
  <c r="AB94" i="1"/>
  <c r="AE94" i="1" s="1"/>
  <c r="K94" i="1"/>
  <c r="I38" i="1"/>
  <c r="J153" i="1" s="1"/>
  <c r="AB37" i="1"/>
  <c r="H209" i="1" s="1"/>
  <c r="AA37" i="1"/>
  <c r="G209" i="1" s="1"/>
  <c r="E209" i="1"/>
  <c r="J38" i="1"/>
  <c r="K153" i="1" s="1"/>
  <c r="N95" i="1" l="1"/>
  <c r="Q95" i="1" s="1"/>
  <c r="D95" i="1"/>
  <c r="G95" i="1" s="1"/>
  <c r="AB152" i="1"/>
  <c r="AJ37" i="1" s="1"/>
  <c r="AM37" i="1" s="1"/>
  <c r="H38" i="1"/>
  <c r="I153" i="1" s="1"/>
  <c r="G38" i="1"/>
  <c r="H153" i="1" s="1"/>
  <c r="E38" i="1"/>
  <c r="F153" i="1" s="1"/>
  <c r="C38" i="1"/>
  <c r="D153" i="1" s="1"/>
  <c r="O153" i="1" s="1"/>
  <c r="F38" i="1"/>
  <c r="G153" i="1" s="1"/>
  <c r="D38" i="1"/>
  <c r="E153" i="1" s="1"/>
  <c r="X95" i="1" l="1"/>
  <c r="I209" i="1"/>
  <c r="AA95" i="1"/>
  <c r="AF37" i="1"/>
  <c r="AL37" i="1"/>
  <c r="M95" i="1"/>
  <c r="T95" i="1" s="1"/>
  <c r="C95" i="1"/>
  <c r="N38" i="1"/>
  <c r="P38" i="1"/>
  <c r="N153" i="1"/>
  <c r="Q153" i="1" s="1"/>
  <c r="R38" i="1"/>
  <c r="L153" i="1" s="1"/>
  <c r="P153" i="1"/>
  <c r="X153" i="1" s="1"/>
  <c r="K210" i="1"/>
  <c r="S38" i="1"/>
  <c r="M153" i="1" s="1"/>
  <c r="L210" i="1"/>
  <c r="O38" i="1"/>
  <c r="Y39" i="1"/>
  <c r="Q38" i="1"/>
  <c r="AD38" i="1"/>
  <c r="J95" i="1" l="1"/>
  <c r="W95" i="1"/>
  <c r="AD95" i="1" s="1"/>
  <c r="U153" i="1"/>
  <c r="W153" i="1"/>
  <c r="S153" i="1"/>
  <c r="T38" i="1"/>
  <c r="F96" i="1" s="1"/>
  <c r="E96" i="1"/>
  <c r="R153" i="1"/>
  <c r="V153" i="1"/>
  <c r="T153" i="1"/>
  <c r="O96" i="1"/>
  <c r="Z39" i="1"/>
  <c r="W38" i="1" s="1"/>
  <c r="D210" i="1" s="1"/>
  <c r="U38" i="1"/>
  <c r="P96" i="1" s="1"/>
  <c r="V38" i="1"/>
  <c r="C210" i="1" s="1"/>
  <c r="AE38" i="1"/>
  <c r="AG38" i="1" s="1"/>
  <c r="S95" i="1" l="1"/>
  <c r="R95" i="1" s="1"/>
  <c r="U95" i="1" s="1"/>
  <c r="I95" i="1"/>
  <c r="AA153" i="1"/>
  <c r="Y96" i="1"/>
  <c r="Z153" i="1"/>
  <c r="Y153" i="1"/>
  <c r="Z96" i="1"/>
  <c r="X38" i="1"/>
  <c r="I39" i="1"/>
  <c r="J154" i="1" s="1"/>
  <c r="AC95" i="1" l="1"/>
  <c r="H95" i="1"/>
  <c r="AC153" i="1"/>
  <c r="G39" i="1"/>
  <c r="H154" i="1" s="1"/>
  <c r="E39" i="1"/>
  <c r="F154" i="1" s="1"/>
  <c r="C39" i="1"/>
  <c r="D154" i="1" s="1"/>
  <c r="O154" i="1" s="1"/>
  <c r="AB38" i="1"/>
  <c r="H210" i="1" s="1"/>
  <c r="AA38" i="1"/>
  <c r="G210" i="1" s="1"/>
  <c r="E210" i="1"/>
  <c r="J39" i="1"/>
  <c r="K154" i="1" s="1"/>
  <c r="AB95" i="1" l="1"/>
  <c r="AE95" i="1" s="1"/>
  <c r="K95" i="1"/>
  <c r="AK38" i="1"/>
  <c r="AB153" i="1"/>
  <c r="AJ38" i="1" s="1"/>
  <c r="H39" i="1"/>
  <c r="I154" i="1" s="1"/>
  <c r="N154" i="1" s="1"/>
  <c r="F39" i="1"/>
  <c r="G154" i="1" s="1"/>
  <c r="D39" i="1"/>
  <c r="E154" i="1" s="1"/>
  <c r="R39" i="1"/>
  <c r="L154" i="1" s="1"/>
  <c r="K211" i="1"/>
  <c r="N39" i="1"/>
  <c r="P39" i="1"/>
  <c r="C96" i="1" l="1"/>
  <c r="M96" i="1"/>
  <c r="I210" i="1"/>
  <c r="AL38" i="1"/>
  <c r="AF38" i="1"/>
  <c r="D96" i="1"/>
  <c r="J210" i="1"/>
  <c r="N96" i="1"/>
  <c r="Q96" i="1" s="1"/>
  <c r="AM38" i="1"/>
  <c r="S154" i="1"/>
  <c r="U154" i="1"/>
  <c r="Q154" i="1"/>
  <c r="P154" i="1"/>
  <c r="E97" i="1"/>
  <c r="S39" i="1"/>
  <c r="M154" i="1" s="1"/>
  <c r="W154" i="1" s="1"/>
  <c r="L211" i="1"/>
  <c r="O39" i="1"/>
  <c r="Y40" i="1"/>
  <c r="Q39" i="1"/>
  <c r="AD39" i="1"/>
  <c r="T39" i="1"/>
  <c r="F97" i="1" s="1"/>
  <c r="T96" i="1" l="1"/>
  <c r="X96" i="1"/>
  <c r="G96" i="1"/>
  <c r="AA96" i="1" s="1"/>
  <c r="J96" i="1"/>
  <c r="W96" i="1"/>
  <c r="R154" i="1"/>
  <c r="T154" i="1"/>
  <c r="V154" i="1"/>
  <c r="X154" i="1"/>
  <c r="AA154" i="1"/>
  <c r="O97" i="1"/>
  <c r="Y97" i="1" s="1"/>
  <c r="Z40" i="1"/>
  <c r="U39" i="1"/>
  <c r="P97" i="1" s="1"/>
  <c r="V39" i="1"/>
  <c r="C211" i="1" s="1"/>
  <c r="AE39" i="1"/>
  <c r="AG39" i="1" s="1"/>
  <c r="AD96" i="1" l="1"/>
  <c r="S96" i="1" s="1"/>
  <c r="R96" i="1" s="1"/>
  <c r="U96" i="1" s="1"/>
  <c r="Z154" i="1"/>
  <c r="Y154" i="1"/>
  <c r="Z97" i="1"/>
  <c r="W39" i="1"/>
  <c r="D211" i="1" s="1"/>
  <c r="X39" i="1"/>
  <c r="I96" i="1" l="1"/>
  <c r="AC96" i="1" s="1"/>
  <c r="AC154" i="1"/>
  <c r="AB154" i="1" s="1"/>
  <c r="AJ39" i="1" s="1"/>
  <c r="AB39" i="1"/>
  <c r="H211" i="1" s="1"/>
  <c r="AA39" i="1"/>
  <c r="G211" i="1" s="1"/>
  <c r="E211" i="1"/>
  <c r="J40" i="1"/>
  <c r="K155" i="1" s="1"/>
  <c r="I40" i="1"/>
  <c r="J155" i="1" s="1"/>
  <c r="H96" i="1" l="1"/>
  <c r="AB96" i="1" s="1"/>
  <c r="AE96" i="1" s="1"/>
  <c r="AK39" i="1"/>
  <c r="D97" i="1" s="1"/>
  <c r="C97" i="1"/>
  <c r="M97" i="1"/>
  <c r="I211" i="1"/>
  <c r="H40" i="1"/>
  <c r="I155" i="1" s="1"/>
  <c r="G40" i="1"/>
  <c r="H155" i="1" s="1"/>
  <c r="F40" i="1"/>
  <c r="G155" i="1" s="1"/>
  <c r="D40" i="1"/>
  <c r="E155" i="1" s="1"/>
  <c r="E40" i="1"/>
  <c r="F155" i="1" s="1"/>
  <c r="C40" i="1"/>
  <c r="D155" i="1" s="1"/>
  <c r="O155" i="1" s="1"/>
  <c r="K96" i="1" l="1"/>
  <c r="J211" i="1"/>
  <c r="N97" i="1"/>
  <c r="X97" i="1" s="1"/>
  <c r="AF39" i="1"/>
  <c r="AL39" i="1"/>
  <c r="AM39" i="1"/>
  <c r="G97" i="1"/>
  <c r="N155" i="1"/>
  <c r="W97" i="1"/>
  <c r="J97" i="1"/>
  <c r="P155" i="1"/>
  <c r="R40" i="1"/>
  <c r="L155" i="1" s="1"/>
  <c r="K212" i="1"/>
  <c r="S40" i="1"/>
  <c r="M155" i="1" s="1"/>
  <c r="L212" i="1"/>
  <c r="N40" i="1"/>
  <c r="P40" i="1"/>
  <c r="Y41" i="1"/>
  <c r="Q40" i="1"/>
  <c r="O40" i="1"/>
  <c r="AD40" i="1"/>
  <c r="Q97" i="1" l="1"/>
  <c r="T97" i="1"/>
  <c r="AD97" i="1"/>
  <c r="R155" i="1"/>
  <c r="V155" i="1"/>
  <c r="S155" i="1"/>
  <c r="Q155" i="1"/>
  <c r="W155" i="1"/>
  <c r="U155" i="1"/>
  <c r="X155" i="1"/>
  <c r="AA97" i="1"/>
  <c r="T155" i="1"/>
  <c r="E98" i="1"/>
  <c r="O98" i="1"/>
  <c r="U40" i="1"/>
  <c r="P98" i="1" s="1"/>
  <c r="Z41" i="1"/>
  <c r="V40" i="1"/>
  <c r="C212" i="1" s="1"/>
  <c r="AE40" i="1"/>
  <c r="T40" i="1"/>
  <c r="F98" i="1" s="1"/>
  <c r="I97" i="1" l="1"/>
  <c r="S97" i="1"/>
  <c r="R97" i="1" s="1"/>
  <c r="U97" i="1" s="1"/>
  <c r="Y98" i="1"/>
  <c r="AA155" i="1"/>
  <c r="Z155" i="1"/>
  <c r="Y155" i="1"/>
  <c r="Z98" i="1"/>
  <c r="W40" i="1"/>
  <c r="D212" i="1" s="1"/>
  <c r="AG40" i="1"/>
  <c r="X40" i="1"/>
  <c r="H97" i="1" l="1"/>
  <c r="AC97" i="1"/>
  <c r="AC155" i="1"/>
  <c r="AB40" i="1"/>
  <c r="H212" i="1" s="1"/>
  <c r="E212" i="1"/>
  <c r="AA40" i="1"/>
  <c r="G212" i="1" s="1"/>
  <c r="J41" i="1"/>
  <c r="K156" i="1" s="1"/>
  <c r="I41" i="1"/>
  <c r="J156" i="1" s="1"/>
  <c r="K97" i="1" l="1"/>
  <c r="AB97" i="1"/>
  <c r="AE97" i="1" s="1"/>
  <c r="AB155" i="1"/>
  <c r="AJ40" i="1" s="1"/>
  <c r="AK40" i="1"/>
  <c r="G41" i="1"/>
  <c r="H156" i="1" s="1"/>
  <c r="H41" i="1"/>
  <c r="I156" i="1" s="1"/>
  <c r="E41" i="1"/>
  <c r="F156" i="1" s="1"/>
  <c r="C41" i="1"/>
  <c r="D156" i="1" s="1"/>
  <c r="O156" i="1" s="1"/>
  <c r="F41" i="1"/>
  <c r="G156" i="1" s="1"/>
  <c r="D41" i="1"/>
  <c r="E156" i="1" s="1"/>
  <c r="N156" i="1" l="1"/>
  <c r="U156" i="1" s="1"/>
  <c r="P156" i="1"/>
  <c r="T156" i="1" s="1"/>
  <c r="AF40" i="1"/>
  <c r="C98" i="1"/>
  <c r="M98" i="1"/>
  <c r="AL40" i="1"/>
  <c r="I212" i="1"/>
  <c r="N98" i="1"/>
  <c r="D98" i="1"/>
  <c r="AM40" i="1"/>
  <c r="J212" i="1"/>
  <c r="S41" i="1"/>
  <c r="M156" i="1" s="1"/>
  <c r="L213" i="1"/>
  <c r="R41" i="1"/>
  <c r="L156" i="1" s="1"/>
  <c r="K213" i="1"/>
  <c r="N41" i="1"/>
  <c r="O41" i="1"/>
  <c r="P41" i="1"/>
  <c r="Y42" i="1"/>
  <c r="Q41" i="1"/>
  <c r="AD41" i="1"/>
  <c r="S156" i="1" l="1"/>
  <c r="W156" i="1"/>
  <c r="Q156" i="1"/>
  <c r="Q98" i="1"/>
  <c r="W98" i="1"/>
  <c r="J98" i="1"/>
  <c r="X98" i="1"/>
  <c r="G98" i="1"/>
  <c r="AA98" i="1" s="1"/>
  <c r="T98" i="1"/>
  <c r="R156" i="1"/>
  <c r="V156" i="1"/>
  <c r="X156" i="1"/>
  <c r="O99" i="1"/>
  <c r="E99" i="1"/>
  <c r="Z42" i="1"/>
  <c r="U41" i="1"/>
  <c r="P99" i="1" s="1"/>
  <c r="T41" i="1"/>
  <c r="F99" i="1" s="1"/>
  <c r="V41" i="1"/>
  <c r="C213" i="1" s="1"/>
  <c r="AE41" i="1"/>
  <c r="AA156" i="1" l="1"/>
  <c r="Z156" i="1"/>
  <c r="Y156" i="1"/>
  <c r="AD98" i="1"/>
  <c r="Y99" i="1"/>
  <c r="Z99" i="1"/>
  <c r="W41" i="1"/>
  <c r="D213" i="1" s="1"/>
  <c r="X41" i="1"/>
  <c r="AG41" i="1"/>
  <c r="AC156" i="1" l="1"/>
  <c r="AK41" i="1" s="1"/>
  <c r="I98" i="1"/>
  <c r="S98" i="1"/>
  <c r="R98" i="1" s="1"/>
  <c r="U98" i="1" s="1"/>
  <c r="I42" i="1"/>
  <c r="J157" i="1" s="1"/>
  <c r="AB41" i="1"/>
  <c r="H213" i="1" s="1"/>
  <c r="AA41" i="1"/>
  <c r="G213" i="1" s="1"/>
  <c r="E213" i="1"/>
  <c r="J42" i="1"/>
  <c r="K157" i="1" s="1"/>
  <c r="AB156" i="1" l="1"/>
  <c r="AJ41" i="1" s="1"/>
  <c r="M99" i="1" s="1"/>
  <c r="J213" i="1"/>
  <c r="D99" i="1"/>
  <c r="G99" i="1" s="1"/>
  <c r="N99" i="1"/>
  <c r="Q99" i="1" s="1"/>
  <c r="H98" i="1"/>
  <c r="AC98" i="1"/>
  <c r="H42" i="1"/>
  <c r="I157" i="1" s="1"/>
  <c r="G42" i="1"/>
  <c r="H157" i="1" s="1"/>
  <c r="E42" i="1"/>
  <c r="F157" i="1" s="1"/>
  <c r="C42" i="1"/>
  <c r="F42" i="1"/>
  <c r="G157" i="1" s="1"/>
  <c r="D42" i="1"/>
  <c r="E157" i="1" s="1"/>
  <c r="AM41" i="1" l="1"/>
  <c r="C99" i="1"/>
  <c r="W99" i="1" s="1"/>
  <c r="AL41" i="1"/>
  <c r="AF41" i="1"/>
  <c r="I213" i="1"/>
  <c r="J99" i="1"/>
  <c r="X99" i="1"/>
  <c r="AA99" i="1"/>
  <c r="T99" i="1"/>
  <c r="N157" i="1"/>
  <c r="K214" i="1"/>
  <c r="N42" i="1"/>
  <c r="D157" i="1"/>
  <c r="O157" i="1" s="1"/>
  <c r="U157" i="1"/>
  <c r="AB98" i="1"/>
  <c r="AE98" i="1" s="1"/>
  <c r="K98" i="1"/>
  <c r="P157" i="1"/>
  <c r="T157" i="1" s="1"/>
  <c r="R42" i="1"/>
  <c r="L157" i="1" s="1"/>
  <c r="P42" i="1"/>
  <c r="S42" i="1"/>
  <c r="M157" i="1" s="1"/>
  <c r="L214" i="1"/>
  <c r="O42" i="1"/>
  <c r="Y43" i="1"/>
  <c r="Q42" i="1"/>
  <c r="AD42" i="1"/>
  <c r="AD99" i="1" l="1"/>
  <c r="S99" i="1" s="1"/>
  <c r="R99" i="1" s="1"/>
  <c r="U99" i="1" s="1"/>
  <c r="W157" i="1"/>
  <c r="Q157" i="1"/>
  <c r="T42" i="1"/>
  <c r="F100" i="1" s="1"/>
  <c r="R157" i="1"/>
  <c r="V157" i="1"/>
  <c r="X157" i="1"/>
  <c r="S157" i="1"/>
  <c r="O100" i="1"/>
  <c r="E100" i="1"/>
  <c r="Z43" i="1"/>
  <c r="W42" i="1" s="1"/>
  <c r="D214" i="1" s="1"/>
  <c r="V42" i="1"/>
  <c r="C214" i="1" s="1"/>
  <c r="U42" i="1"/>
  <c r="P100" i="1" s="1"/>
  <c r="AE42" i="1"/>
  <c r="AG42" i="1" s="1"/>
  <c r="I99" i="1" l="1"/>
  <c r="AC99" i="1" s="1"/>
  <c r="Y157" i="1"/>
  <c r="Y100" i="1"/>
  <c r="AA157" i="1"/>
  <c r="Z157" i="1"/>
  <c r="Z100" i="1"/>
  <c r="X42" i="1"/>
  <c r="I43" i="1"/>
  <c r="J158" i="1" s="1"/>
  <c r="J43" i="1"/>
  <c r="K158" i="1" s="1"/>
  <c r="H99" i="1" l="1"/>
  <c r="K99" i="1" s="1"/>
  <c r="AC157" i="1"/>
  <c r="AB157" i="1" s="1"/>
  <c r="AJ42" i="1" s="1"/>
  <c r="H43" i="1"/>
  <c r="I158" i="1" s="1"/>
  <c r="G43" i="1"/>
  <c r="H158" i="1" s="1"/>
  <c r="F43" i="1"/>
  <c r="G158" i="1" s="1"/>
  <c r="D43" i="1"/>
  <c r="E158" i="1" s="1"/>
  <c r="E43" i="1"/>
  <c r="F158" i="1" s="1"/>
  <c r="C43" i="1"/>
  <c r="D158" i="1" s="1"/>
  <c r="O158" i="1" s="1"/>
  <c r="AB42" i="1"/>
  <c r="H214" i="1" s="1"/>
  <c r="AA42" i="1"/>
  <c r="G214" i="1" s="1"/>
  <c r="E214" i="1"/>
  <c r="AB99" i="1" l="1"/>
  <c r="AE99" i="1" s="1"/>
  <c r="AK42" i="1"/>
  <c r="N100" i="1" s="1"/>
  <c r="P158" i="1"/>
  <c r="X158" i="1" s="1"/>
  <c r="N158" i="1"/>
  <c r="M100" i="1"/>
  <c r="C100" i="1"/>
  <c r="I214" i="1"/>
  <c r="P43" i="1"/>
  <c r="S43" i="1"/>
  <c r="M158" i="1" s="1"/>
  <c r="L215" i="1"/>
  <c r="R43" i="1"/>
  <c r="L158" i="1" s="1"/>
  <c r="K215" i="1"/>
  <c r="N43" i="1"/>
  <c r="O43" i="1"/>
  <c r="Y44" i="1"/>
  <c r="Q43" i="1"/>
  <c r="AD43" i="1"/>
  <c r="AM42" i="1" l="1"/>
  <c r="AF42" i="1"/>
  <c r="D100" i="1"/>
  <c r="X100" i="1" s="1"/>
  <c r="AL42" i="1"/>
  <c r="T100" i="1"/>
  <c r="J214" i="1"/>
  <c r="S158" i="1"/>
  <c r="U158" i="1"/>
  <c r="W158" i="1"/>
  <c r="Q158" i="1"/>
  <c r="Q100" i="1"/>
  <c r="W100" i="1"/>
  <c r="J100" i="1"/>
  <c r="R158" i="1"/>
  <c r="V158" i="1"/>
  <c r="T158" i="1"/>
  <c r="O101" i="1"/>
  <c r="E101" i="1"/>
  <c r="Z44" i="1"/>
  <c r="AE43" i="1"/>
  <c r="AG43" i="1" s="1"/>
  <c r="T43" i="1"/>
  <c r="F101" i="1" s="1"/>
  <c r="U43" i="1"/>
  <c r="P101" i="1" s="1"/>
  <c r="V43" i="1"/>
  <c r="C215" i="1" s="1"/>
  <c r="G100" i="1" l="1"/>
  <c r="AA100" i="1" s="1"/>
  <c r="Y101" i="1"/>
  <c r="Y158" i="1"/>
  <c r="AD100" i="1"/>
  <c r="Z158" i="1"/>
  <c r="AA158" i="1"/>
  <c r="Z101" i="1"/>
  <c r="W43" i="1"/>
  <c r="D215" i="1" s="1"/>
  <c r="X43" i="1"/>
  <c r="I44" i="1" l="1"/>
  <c r="J159" i="1" s="1"/>
  <c r="AC158" i="1"/>
  <c r="AB158" i="1" s="1"/>
  <c r="AJ43" i="1" s="1"/>
  <c r="S100" i="1"/>
  <c r="R100" i="1" s="1"/>
  <c r="U100" i="1" s="1"/>
  <c r="I100" i="1"/>
  <c r="G44" i="1"/>
  <c r="H159" i="1" s="1"/>
  <c r="AB43" i="1"/>
  <c r="H215" i="1" s="1"/>
  <c r="AA43" i="1"/>
  <c r="G215" i="1" s="1"/>
  <c r="E215" i="1"/>
  <c r="J44" i="1"/>
  <c r="K159" i="1" s="1"/>
  <c r="C44" i="1" l="1"/>
  <c r="D159" i="1" s="1"/>
  <c r="O159" i="1" s="1"/>
  <c r="E44" i="1"/>
  <c r="F159" i="1" s="1"/>
  <c r="AK43" i="1"/>
  <c r="H100" i="1"/>
  <c r="AC100" i="1"/>
  <c r="C101" i="1"/>
  <c r="M101" i="1"/>
  <c r="I215" i="1"/>
  <c r="AM43" i="1"/>
  <c r="H44" i="1"/>
  <c r="I159" i="1" s="1"/>
  <c r="N159" i="1" s="1"/>
  <c r="F44" i="1"/>
  <c r="G159" i="1" s="1"/>
  <c r="D44" i="1"/>
  <c r="E159" i="1" s="1"/>
  <c r="R44" i="1"/>
  <c r="L159" i="1" s="1"/>
  <c r="K216" i="1"/>
  <c r="N44" i="1"/>
  <c r="P44" i="1"/>
  <c r="N101" i="1" l="1"/>
  <c r="T101" i="1" s="1"/>
  <c r="AF43" i="1"/>
  <c r="J215" i="1"/>
  <c r="D101" i="1"/>
  <c r="J101" i="1" s="1"/>
  <c r="AL43" i="1"/>
  <c r="G101" i="1"/>
  <c r="S159" i="1"/>
  <c r="Q159" i="1"/>
  <c r="U159" i="1"/>
  <c r="K100" i="1"/>
  <c r="AB100" i="1"/>
  <c r="AE100" i="1" s="1"/>
  <c r="W101" i="1"/>
  <c r="P159" i="1"/>
  <c r="X159" i="1" s="1"/>
  <c r="E102" i="1"/>
  <c r="S44" i="1"/>
  <c r="M159" i="1" s="1"/>
  <c r="W159" i="1" s="1"/>
  <c r="L216" i="1"/>
  <c r="T44" i="1"/>
  <c r="F102" i="1" s="1"/>
  <c r="AD44" i="1"/>
  <c r="O44" i="1"/>
  <c r="Y45" i="1"/>
  <c r="Q44" i="1"/>
  <c r="X101" i="1" l="1"/>
  <c r="Q101" i="1"/>
  <c r="AD101" i="1"/>
  <c r="AA101" i="1"/>
  <c r="AA159" i="1"/>
  <c r="R159" i="1"/>
  <c r="T159" i="1"/>
  <c r="V159" i="1"/>
  <c r="O102" i="1"/>
  <c r="Y102" i="1" s="1"/>
  <c r="AE44" i="1"/>
  <c r="AG44" i="1" s="1"/>
  <c r="Z45" i="1"/>
  <c r="V44" i="1"/>
  <c r="C216" i="1" s="1"/>
  <c r="U44" i="1"/>
  <c r="P102" i="1" s="1"/>
  <c r="I101" i="1" l="1"/>
  <c r="S101" i="1"/>
  <c r="R101" i="1" s="1"/>
  <c r="U101" i="1" s="1"/>
  <c r="Z159" i="1"/>
  <c r="Y159" i="1"/>
  <c r="Z102" i="1"/>
  <c r="W44" i="1"/>
  <c r="D216" i="1" s="1"/>
  <c r="X44" i="1"/>
  <c r="AC159" i="1" l="1"/>
  <c r="AK44" i="1" s="1"/>
  <c r="D102" i="1" s="1"/>
  <c r="AC101" i="1"/>
  <c r="H101" i="1"/>
  <c r="AB44" i="1"/>
  <c r="H216" i="1" s="1"/>
  <c r="AA44" i="1"/>
  <c r="G216" i="1" s="1"/>
  <c r="E216" i="1"/>
  <c r="J45" i="1"/>
  <c r="K160" i="1" s="1"/>
  <c r="I45" i="1"/>
  <c r="J160" i="1" s="1"/>
  <c r="N102" i="1" l="1"/>
  <c r="Q102" i="1" s="1"/>
  <c r="J216" i="1"/>
  <c r="AB159" i="1"/>
  <c r="AJ44" i="1" s="1"/>
  <c r="AM44" i="1" s="1"/>
  <c r="AB101" i="1"/>
  <c r="AE101" i="1" s="1"/>
  <c r="K101" i="1"/>
  <c r="G102" i="1"/>
  <c r="G45" i="1"/>
  <c r="H160" i="1" s="1"/>
  <c r="H45" i="1"/>
  <c r="I160" i="1" s="1"/>
  <c r="F45" i="1"/>
  <c r="G160" i="1" s="1"/>
  <c r="D45" i="1"/>
  <c r="E160" i="1" s="1"/>
  <c r="E45" i="1"/>
  <c r="F160" i="1" s="1"/>
  <c r="C45" i="1"/>
  <c r="D160" i="1" s="1"/>
  <c r="O160" i="1" s="1"/>
  <c r="AA102" i="1" l="1"/>
  <c r="X102" i="1"/>
  <c r="AF44" i="1"/>
  <c r="C102" i="1"/>
  <c r="M102" i="1"/>
  <c r="T102" i="1" s="1"/>
  <c r="I216" i="1"/>
  <c r="AL44" i="1"/>
  <c r="N160" i="1"/>
  <c r="P160" i="1"/>
  <c r="R45" i="1"/>
  <c r="L160" i="1" s="1"/>
  <c r="K217" i="1"/>
  <c r="S45" i="1"/>
  <c r="M160" i="1" s="1"/>
  <c r="L217" i="1"/>
  <c r="N45" i="1"/>
  <c r="O45" i="1"/>
  <c r="P45" i="1"/>
  <c r="Y46" i="1"/>
  <c r="Q45" i="1"/>
  <c r="AD45" i="1"/>
  <c r="W102" i="1" l="1"/>
  <c r="AD102" i="1" s="1"/>
  <c r="S102" i="1" s="1"/>
  <c r="R102" i="1" s="1"/>
  <c r="U102" i="1" s="1"/>
  <c r="J102" i="1"/>
  <c r="I102" i="1"/>
  <c r="H102" i="1" s="1"/>
  <c r="R160" i="1"/>
  <c r="V160" i="1"/>
  <c r="S160" i="1"/>
  <c r="U160" i="1"/>
  <c r="W160" i="1"/>
  <c r="Q160" i="1"/>
  <c r="T160" i="1"/>
  <c r="X160" i="1"/>
  <c r="E103" i="1"/>
  <c r="O103" i="1"/>
  <c r="Z46" i="1"/>
  <c r="AE45" i="1"/>
  <c r="AG45" i="1" s="1"/>
  <c r="U45" i="1"/>
  <c r="P103" i="1" s="1"/>
  <c r="V45" i="1"/>
  <c r="C217" i="1" s="1"/>
  <c r="T45" i="1"/>
  <c r="F103" i="1" s="1"/>
  <c r="AC102" i="1" l="1"/>
  <c r="K102" i="1"/>
  <c r="AB102" i="1"/>
  <c r="AE102" i="1" s="1"/>
  <c r="Y160" i="1"/>
  <c r="Z160" i="1"/>
  <c r="AA160" i="1"/>
  <c r="Z103" i="1"/>
  <c r="W45" i="1"/>
  <c r="D217" i="1" s="1"/>
  <c r="Y103" i="1"/>
  <c r="X45" i="1"/>
  <c r="AC160" i="1" l="1"/>
  <c r="AB160" i="1" s="1"/>
  <c r="AJ45" i="1" s="1"/>
  <c r="AB45" i="1"/>
  <c r="H217" i="1" s="1"/>
  <c r="AA45" i="1"/>
  <c r="G217" i="1" s="1"/>
  <c r="E217" i="1"/>
  <c r="J46" i="1"/>
  <c r="K161" i="1" s="1"/>
  <c r="I46" i="1"/>
  <c r="J161" i="1" s="1"/>
  <c r="AK45" i="1" l="1"/>
  <c r="N103" i="1" s="1"/>
  <c r="Q103" i="1" s="1"/>
  <c r="C103" i="1"/>
  <c r="M103" i="1"/>
  <c r="I217" i="1"/>
  <c r="G46" i="1"/>
  <c r="H161" i="1" s="1"/>
  <c r="H46" i="1"/>
  <c r="I161" i="1" s="1"/>
  <c r="F46" i="1"/>
  <c r="G161" i="1" s="1"/>
  <c r="D46" i="1"/>
  <c r="E161" i="1" s="1"/>
  <c r="E46" i="1"/>
  <c r="F161" i="1" s="1"/>
  <c r="C46" i="1"/>
  <c r="D161" i="1" s="1"/>
  <c r="O161" i="1" s="1"/>
  <c r="J217" i="1" l="1"/>
  <c r="AL45" i="1"/>
  <c r="D103" i="1"/>
  <c r="G103" i="1" s="1"/>
  <c r="AA103" i="1" s="1"/>
  <c r="N161" i="1"/>
  <c r="U161" i="1" s="1"/>
  <c r="AF45" i="1"/>
  <c r="T103" i="1"/>
  <c r="AM45" i="1"/>
  <c r="W103" i="1"/>
  <c r="P161" i="1"/>
  <c r="X161" i="1" s="1"/>
  <c r="R46" i="1"/>
  <c r="L161" i="1" s="1"/>
  <c r="K218" i="1"/>
  <c r="S46" i="1"/>
  <c r="M161" i="1" s="1"/>
  <c r="L218" i="1"/>
  <c r="O46" i="1"/>
  <c r="N46" i="1"/>
  <c r="P46" i="1"/>
  <c r="Y47" i="1"/>
  <c r="Q46" i="1"/>
  <c r="AD46" i="1"/>
  <c r="X103" i="1" l="1"/>
  <c r="AD103" i="1" s="1"/>
  <c r="S103" i="1" s="1"/>
  <c r="R103" i="1" s="1"/>
  <c r="U103" i="1" s="1"/>
  <c r="J103" i="1"/>
  <c r="Q161" i="1"/>
  <c r="W161" i="1"/>
  <c r="S161" i="1"/>
  <c r="R161" i="1"/>
  <c r="V161" i="1"/>
  <c r="T161" i="1"/>
  <c r="E104" i="1"/>
  <c r="O104" i="1"/>
  <c r="U46" i="1"/>
  <c r="P104" i="1" s="1"/>
  <c r="Z47" i="1"/>
  <c r="V46" i="1"/>
  <c r="C218" i="1" s="1"/>
  <c r="T46" i="1"/>
  <c r="F104" i="1" s="1"/>
  <c r="AE46" i="1"/>
  <c r="AG46" i="1" s="1"/>
  <c r="I103" i="1" l="1"/>
  <c r="AC103" i="1" s="1"/>
  <c r="AA161" i="1"/>
  <c r="Z161" i="1"/>
  <c r="Y161" i="1"/>
  <c r="H103" i="1"/>
  <c r="Y104" i="1"/>
  <c r="Z104" i="1"/>
  <c r="W46" i="1"/>
  <c r="D218" i="1" s="1"/>
  <c r="X46" i="1"/>
  <c r="AC161" i="1" l="1"/>
  <c r="AK46" i="1" s="1"/>
  <c r="D104" i="1" s="1"/>
  <c r="K103" i="1"/>
  <c r="AB103" i="1"/>
  <c r="AE103" i="1" s="1"/>
  <c r="I47" i="1"/>
  <c r="J162" i="1" s="1"/>
  <c r="AB46" i="1"/>
  <c r="H218" i="1" s="1"/>
  <c r="AA46" i="1"/>
  <c r="G218" i="1" s="1"/>
  <c r="E218" i="1"/>
  <c r="J47" i="1"/>
  <c r="K162" i="1" s="1"/>
  <c r="N104" i="1" l="1"/>
  <c r="Q104" i="1" s="1"/>
  <c r="J218" i="1"/>
  <c r="AB161" i="1"/>
  <c r="AJ46" i="1" s="1"/>
  <c r="G104" i="1"/>
  <c r="H47" i="1"/>
  <c r="I162" i="1" s="1"/>
  <c r="G47" i="1"/>
  <c r="H162" i="1" s="1"/>
  <c r="E47" i="1"/>
  <c r="F162" i="1" s="1"/>
  <c r="C47" i="1"/>
  <c r="D162" i="1" s="1"/>
  <c r="O162" i="1" s="1"/>
  <c r="F47" i="1"/>
  <c r="G162" i="1" s="1"/>
  <c r="D47" i="1"/>
  <c r="E162" i="1" s="1"/>
  <c r="X104" i="1" l="1"/>
  <c r="AM46" i="1"/>
  <c r="AF46" i="1"/>
  <c r="M104" i="1"/>
  <c r="T104" i="1" s="1"/>
  <c r="I218" i="1"/>
  <c r="C104" i="1"/>
  <c r="AL46" i="1"/>
  <c r="AA104" i="1"/>
  <c r="K219" i="1"/>
  <c r="R47" i="1"/>
  <c r="L162" i="1" s="1"/>
  <c r="N162" i="1"/>
  <c r="P162" i="1"/>
  <c r="P47" i="1"/>
  <c r="N47" i="1"/>
  <c r="S47" i="1"/>
  <c r="M162" i="1" s="1"/>
  <c r="L219" i="1"/>
  <c r="AD47" i="1"/>
  <c r="O47" i="1"/>
  <c r="Y48" i="1"/>
  <c r="Q47" i="1"/>
  <c r="T47" i="1" l="1"/>
  <c r="F105" i="1" s="1"/>
  <c r="E105" i="1"/>
  <c r="J104" i="1"/>
  <c r="W104" i="1"/>
  <c r="AD104" i="1" s="1"/>
  <c r="S104" i="1" s="1"/>
  <c r="R104" i="1" s="1"/>
  <c r="U104" i="1" s="1"/>
  <c r="R162" i="1"/>
  <c r="V162" i="1"/>
  <c r="T162" i="1"/>
  <c r="I104" i="1"/>
  <c r="S162" i="1"/>
  <c r="U162" i="1"/>
  <c r="W162" i="1"/>
  <c r="Q162" i="1"/>
  <c r="X162" i="1"/>
  <c r="O105" i="1"/>
  <c r="Z48" i="1"/>
  <c r="U47" i="1"/>
  <c r="P105" i="1" s="1"/>
  <c r="V47" i="1"/>
  <c r="C219" i="1" s="1"/>
  <c r="AE47" i="1"/>
  <c r="AG47" i="1" s="1"/>
  <c r="Y105" i="1" l="1"/>
  <c r="Z162" i="1"/>
  <c r="AA162" i="1"/>
  <c r="H104" i="1"/>
  <c r="AC104" i="1"/>
  <c r="Y162" i="1"/>
  <c r="Z105" i="1"/>
  <c r="W47" i="1"/>
  <c r="D219" i="1" s="1"/>
  <c r="X47" i="1"/>
  <c r="AB104" i="1" l="1"/>
  <c r="AE104" i="1" s="1"/>
  <c r="K104" i="1"/>
  <c r="AC162" i="1"/>
  <c r="J48" i="1"/>
  <c r="K163" i="1" s="1"/>
  <c r="I48" i="1"/>
  <c r="J163" i="1" s="1"/>
  <c r="AB47" i="1"/>
  <c r="H219" i="1" s="1"/>
  <c r="AA47" i="1"/>
  <c r="G219" i="1" s="1"/>
  <c r="E219" i="1"/>
  <c r="AB162" i="1" l="1"/>
  <c r="AJ47" i="1" s="1"/>
  <c r="AK47" i="1"/>
  <c r="H48" i="1"/>
  <c r="I163" i="1" s="1"/>
  <c r="G48" i="1"/>
  <c r="H163" i="1" s="1"/>
  <c r="E48" i="1"/>
  <c r="F163" i="1" s="1"/>
  <c r="C48" i="1"/>
  <c r="D163" i="1" s="1"/>
  <c r="O163" i="1" s="1"/>
  <c r="F48" i="1"/>
  <c r="G163" i="1" s="1"/>
  <c r="D48" i="1"/>
  <c r="E163" i="1" s="1"/>
  <c r="K220" i="1" l="1"/>
  <c r="R48" i="1"/>
  <c r="L163" i="1" s="1"/>
  <c r="P163" i="1"/>
  <c r="T163" i="1" s="1"/>
  <c r="M105" i="1"/>
  <c r="AF47" i="1"/>
  <c r="AL47" i="1"/>
  <c r="C105" i="1"/>
  <c r="I219" i="1"/>
  <c r="S48" i="1"/>
  <c r="M163" i="1" s="1"/>
  <c r="N163" i="1"/>
  <c r="D105" i="1"/>
  <c r="N105" i="1"/>
  <c r="AM47" i="1"/>
  <c r="J219" i="1"/>
  <c r="O48" i="1"/>
  <c r="N48" i="1"/>
  <c r="AD48" i="1"/>
  <c r="Y49" i="1"/>
  <c r="L220" i="1"/>
  <c r="Q48" i="1"/>
  <c r="P48" i="1"/>
  <c r="T48" i="1" l="1"/>
  <c r="F106" i="1" s="1"/>
  <c r="E106" i="1"/>
  <c r="U48" i="1"/>
  <c r="P106" i="1" s="1"/>
  <c r="Z106" i="1" s="1"/>
  <c r="AE48" i="1"/>
  <c r="AG48" i="1" s="1"/>
  <c r="O106" i="1"/>
  <c r="X105" i="1"/>
  <c r="G105" i="1"/>
  <c r="W105" i="1"/>
  <c r="AD105" i="1" s="1"/>
  <c r="I105" i="1" s="1"/>
  <c r="J105" i="1"/>
  <c r="Z49" i="1"/>
  <c r="W48" i="1" s="1"/>
  <c r="D220" i="1" s="1"/>
  <c r="Q105" i="1"/>
  <c r="S163" i="1"/>
  <c r="Q163" i="1"/>
  <c r="W163" i="1"/>
  <c r="U163" i="1"/>
  <c r="T105" i="1"/>
  <c r="R163" i="1"/>
  <c r="V163" i="1"/>
  <c r="X163" i="1"/>
  <c r="V48" i="1"/>
  <c r="C220" i="1" s="1"/>
  <c r="S105" i="1" l="1"/>
  <c r="R105" i="1" s="1"/>
  <c r="AA105" i="1"/>
  <c r="Y106" i="1"/>
  <c r="Y163" i="1"/>
  <c r="U105" i="1"/>
  <c r="H105" i="1"/>
  <c r="AC105" i="1"/>
  <c r="X48" i="1"/>
  <c r="AA48" i="1" s="1"/>
  <c r="G220" i="1" s="1"/>
  <c r="AA163" i="1"/>
  <c r="Z163" i="1"/>
  <c r="I49" i="1"/>
  <c r="J164" i="1" s="1"/>
  <c r="J49" i="1"/>
  <c r="K164" i="1" s="1"/>
  <c r="AB48" i="1" l="1"/>
  <c r="H220" i="1" s="1"/>
  <c r="E220" i="1"/>
  <c r="AC163" i="1"/>
  <c r="K105" i="1"/>
  <c r="AB105" i="1"/>
  <c r="AE105" i="1" s="1"/>
  <c r="G49" i="1"/>
  <c r="H164" i="1" s="1"/>
  <c r="H49" i="1"/>
  <c r="I164" i="1" s="1"/>
  <c r="F49" i="1"/>
  <c r="G164" i="1" s="1"/>
  <c r="D49" i="1"/>
  <c r="E164" i="1" s="1"/>
  <c r="E49" i="1"/>
  <c r="F164" i="1" s="1"/>
  <c r="C49" i="1"/>
  <c r="N164" i="1" l="1"/>
  <c r="U164" i="1" s="1"/>
  <c r="N49" i="1"/>
  <c r="D164" i="1"/>
  <c r="O164" i="1" s="1"/>
  <c r="AB163" i="1"/>
  <c r="AJ48" i="1" s="1"/>
  <c r="AK48" i="1"/>
  <c r="P164" i="1"/>
  <c r="X164" i="1" s="1"/>
  <c r="R49" i="1"/>
  <c r="L164" i="1" s="1"/>
  <c r="P49" i="1"/>
  <c r="K221" i="1"/>
  <c r="S49" i="1"/>
  <c r="M164" i="1" s="1"/>
  <c r="L221" i="1"/>
  <c r="AD49" i="1"/>
  <c r="O49" i="1"/>
  <c r="Y50" i="1"/>
  <c r="Q49" i="1"/>
  <c r="T49" i="1" l="1"/>
  <c r="F107" i="1" s="1"/>
  <c r="W164" i="1"/>
  <c r="Q164" i="1"/>
  <c r="E107" i="1"/>
  <c r="S164" i="1"/>
  <c r="D106" i="1"/>
  <c r="AM48" i="1"/>
  <c r="N106" i="1"/>
  <c r="J220" i="1"/>
  <c r="R164" i="1"/>
  <c r="V164" i="1"/>
  <c r="T164" i="1"/>
  <c r="M106" i="1"/>
  <c r="AF48" i="1"/>
  <c r="C106" i="1"/>
  <c r="AL48" i="1"/>
  <c r="I220" i="1"/>
  <c r="O107" i="1"/>
  <c r="Z50" i="1"/>
  <c r="U49" i="1"/>
  <c r="P107" i="1" s="1"/>
  <c r="V49" i="1"/>
  <c r="C221" i="1" s="1"/>
  <c r="AE49" i="1"/>
  <c r="AG49" i="1" s="1"/>
  <c r="Y107" i="1" l="1"/>
  <c r="AA164" i="1"/>
  <c r="T106" i="1"/>
  <c r="Z164" i="1"/>
  <c r="Y164" i="1"/>
  <c r="W106" i="1"/>
  <c r="J106" i="1"/>
  <c r="Q106" i="1"/>
  <c r="X106" i="1"/>
  <c r="G106" i="1"/>
  <c r="AA106" i="1" s="1"/>
  <c r="Z107" i="1"/>
  <c r="X49" i="1"/>
  <c r="AA49" i="1" s="1"/>
  <c r="G221" i="1" s="1"/>
  <c r="W49" i="1"/>
  <c r="D221" i="1" s="1"/>
  <c r="AC164" i="1" l="1"/>
  <c r="AD106" i="1"/>
  <c r="I50" i="1"/>
  <c r="J165" i="1" s="1"/>
  <c r="E221" i="1"/>
  <c r="AB49" i="1"/>
  <c r="H221" i="1" s="1"/>
  <c r="J50" i="1"/>
  <c r="K165" i="1" s="1"/>
  <c r="AB164" i="1" l="1"/>
  <c r="AJ49" i="1" s="1"/>
  <c r="AK49" i="1"/>
  <c r="I106" i="1"/>
  <c r="S106" i="1"/>
  <c r="R106" i="1" s="1"/>
  <c r="U106" i="1" s="1"/>
  <c r="H50" i="1"/>
  <c r="I165" i="1" s="1"/>
  <c r="G50" i="1"/>
  <c r="H165" i="1" s="1"/>
  <c r="E50" i="1"/>
  <c r="F165" i="1" s="1"/>
  <c r="C50" i="1"/>
  <c r="D165" i="1" s="1"/>
  <c r="O165" i="1" s="1"/>
  <c r="F50" i="1"/>
  <c r="G165" i="1" s="1"/>
  <c r="D50" i="1"/>
  <c r="E165" i="1" s="1"/>
  <c r="K222" i="1" l="1"/>
  <c r="C107" i="1"/>
  <c r="I221" i="1"/>
  <c r="AF49" i="1"/>
  <c r="M107" i="1"/>
  <c r="AL49" i="1"/>
  <c r="J221" i="1"/>
  <c r="N107" i="1"/>
  <c r="Q107" i="1" s="1"/>
  <c r="AM49" i="1"/>
  <c r="D107" i="1"/>
  <c r="H106" i="1"/>
  <c r="AC106" i="1"/>
  <c r="N165" i="1"/>
  <c r="P165" i="1"/>
  <c r="L222" i="1"/>
  <c r="P50" i="1"/>
  <c r="R50" i="1"/>
  <c r="L165" i="1" s="1"/>
  <c r="O50" i="1"/>
  <c r="N50" i="1"/>
  <c r="S50" i="1"/>
  <c r="M165" i="1" s="1"/>
  <c r="Q50" i="1"/>
  <c r="AD50" i="1"/>
  <c r="Y51" i="1"/>
  <c r="T107" i="1" l="1"/>
  <c r="G107" i="1"/>
  <c r="AA107" i="1" s="1"/>
  <c r="X107" i="1"/>
  <c r="J107" i="1"/>
  <c r="W107" i="1"/>
  <c r="AD107" i="1" s="1"/>
  <c r="I107" i="1" s="1"/>
  <c r="R165" i="1"/>
  <c r="V165" i="1"/>
  <c r="K106" i="1"/>
  <c r="AB106" i="1"/>
  <c r="AE106" i="1" s="1"/>
  <c r="X165" i="1"/>
  <c r="W165" i="1"/>
  <c r="S165" i="1"/>
  <c r="U165" i="1"/>
  <c r="T165" i="1"/>
  <c r="Q165" i="1"/>
  <c r="E108" i="1"/>
  <c r="T50" i="1"/>
  <c r="F108" i="1" s="1"/>
  <c r="V50" i="1"/>
  <c r="C222" i="1" s="1"/>
  <c r="AE50" i="1"/>
  <c r="AG50" i="1" s="1"/>
  <c r="U50" i="1"/>
  <c r="P108" i="1" s="1"/>
  <c r="O108" i="1"/>
  <c r="Z51" i="1"/>
  <c r="W50" i="1" s="1"/>
  <c r="D222" i="1" s="1"/>
  <c r="S107" i="1" l="1"/>
  <c r="R107" i="1" s="1"/>
  <c r="U107" i="1" s="1"/>
  <c r="Z165" i="1"/>
  <c r="Y108" i="1"/>
  <c r="AA165" i="1"/>
  <c r="H107" i="1"/>
  <c r="Y165" i="1"/>
  <c r="Z108" i="1"/>
  <c r="X50" i="1"/>
  <c r="AB50" i="1" s="1"/>
  <c r="H222" i="1" s="1"/>
  <c r="I51" i="1"/>
  <c r="J166" i="1" s="1"/>
  <c r="J51" i="1"/>
  <c r="K166" i="1" s="1"/>
  <c r="AC107" i="1" l="1"/>
  <c r="AB107" i="1"/>
  <c r="AE107" i="1" s="1"/>
  <c r="K107" i="1"/>
  <c r="AC165" i="1"/>
  <c r="H51" i="1"/>
  <c r="I166" i="1" s="1"/>
  <c r="G51" i="1"/>
  <c r="H166" i="1" s="1"/>
  <c r="E51" i="1"/>
  <c r="F166" i="1" s="1"/>
  <c r="C51" i="1"/>
  <c r="D166" i="1" s="1"/>
  <c r="O166" i="1" s="1"/>
  <c r="F51" i="1"/>
  <c r="G166" i="1" s="1"/>
  <c r="D51" i="1"/>
  <c r="E166" i="1" s="1"/>
  <c r="AA50" i="1"/>
  <c r="G222" i="1" s="1"/>
  <c r="E222" i="1"/>
  <c r="K223" i="1" l="1"/>
  <c r="N166" i="1"/>
  <c r="AB165" i="1"/>
  <c r="AJ50" i="1" s="1"/>
  <c r="AK50" i="1"/>
  <c r="P166" i="1"/>
  <c r="X166" i="1" s="1"/>
  <c r="P51" i="1"/>
  <c r="R51" i="1"/>
  <c r="L166" i="1" s="1"/>
  <c r="N51" i="1"/>
  <c r="S51" i="1"/>
  <c r="M166" i="1" s="1"/>
  <c r="L223" i="1"/>
  <c r="O51" i="1"/>
  <c r="Y52" i="1"/>
  <c r="Q51" i="1"/>
  <c r="AD51" i="1"/>
  <c r="N108" i="1" l="1"/>
  <c r="D108" i="1"/>
  <c r="AM50" i="1"/>
  <c r="J222" i="1"/>
  <c r="U166" i="1"/>
  <c r="W166" i="1"/>
  <c r="S166" i="1"/>
  <c r="R166" i="1"/>
  <c r="V166" i="1"/>
  <c r="M108" i="1"/>
  <c r="AF50" i="1"/>
  <c r="AL50" i="1"/>
  <c r="C108" i="1"/>
  <c r="I222" i="1"/>
  <c r="T166" i="1"/>
  <c r="Q166" i="1"/>
  <c r="O109" i="1"/>
  <c r="T51" i="1"/>
  <c r="F109" i="1" s="1"/>
  <c r="E109" i="1"/>
  <c r="Z52" i="1"/>
  <c r="U51" i="1"/>
  <c r="P109" i="1" s="1"/>
  <c r="AE51" i="1"/>
  <c r="V51" i="1"/>
  <c r="C223" i="1" s="1"/>
  <c r="T108" i="1" l="1"/>
  <c r="W108" i="1"/>
  <c r="J108" i="1"/>
  <c r="Y166" i="1"/>
  <c r="X108" i="1"/>
  <c r="G108" i="1"/>
  <c r="Z166" i="1"/>
  <c r="AA166" i="1"/>
  <c r="Q108" i="1"/>
  <c r="Y109" i="1"/>
  <c r="W51" i="1"/>
  <c r="D223" i="1" s="1"/>
  <c r="Z109" i="1"/>
  <c r="AG51" i="1"/>
  <c r="X51" i="1"/>
  <c r="AC166" i="1" l="1"/>
  <c r="AA108" i="1"/>
  <c r="AD108" i="1"/>
  <c r="AB51" i="1"/>
  <c r="H223" i="1" s="1"/>
  <c r="AA51" i="1"/>
  <c r="G223" i="1" s="1"/>
  <c r="E223" i="1"/>
  <c r="J52" i="1"/>
  <c r="K167" i="1" s="1"/>
  <c r="I52" i="1"/>
  <c r="J167" i="1" s="1"/>
  <c r="I108" i="1" l="1"/>
  <c r="S108" i="1"/>
  <c r="R108" i="1" s="1"/>
  <c r="U108" i="1" s="1"/>
  <c r="AB166" i="1"/>
  <c r="AJ51" i="1" s="1"/>
  <c r="AK51" i="1"/>
  <c r="G52" i="1"/>
  <c r="H167" i="1" s="1"/>
  <c r="H52" i="1"/>
  <c r="I167" i="1" s="1"/>
  <c r="E52" i="1"/>
  <c r="F167" i="1" s="1"/>
  <c r="C52" i="1"/>
  <c r="D167" i="1" s="1"/>
  <c r="O167" i="1" s="1"/>
  <c r="F52" i="1"/>
  <c r="G167" i="1" s="1"/>
  <c r="D52" i="1"/>
  <c r="E167" i="1" s="1"/>
  <c r="P167" i="1" l="1"/>
  <c r="R167" i="1" s="1"/>
  <c r="N167" i="1"/>
  <c r="Q167" i="1" s="1"/>
  <c r="AF51" i="1"/>
  <c r="M109" i="1"/>
  <c r="C109" i="1"/>
  <c r="AL51" i="1"/>
  <c r="I223" i="1"/>
  <c r="H108" i="1"/>
  <c r="AC108" i="1"/>
  <c r="D109" i="1"/>
  <c r="N109" i="1"/>
  <c r="Q109" i="1" s="1"/>
  <c r="AM51" i="1"/>
  <c r="J223" i="1"/>
  <c r="S52" i="1"/>
  <c r="M167" i="1" s="1"/>
  <c r="L224" i="1"/>
  <c r="R52" i="1"/>
  <c r="L167" i="1" s="1"/>
  <c r="K224" i="1"/>
  <c r="N52" i="1"/>
  <c r="O52" i="1"/>
  <c r="P52" i="1"/>
  <c r="Y53" i="1"/>
  <c r="Q52" i="1"/>
  <c r="AD52" i="1"/>
  <c r="X167" i="1" l="1"/>
  <c r="V167" i="1"/>
  <c r="S167" i="1"/>
  <c r="W167" i="1"/>
  <c r="U167" i="1"/>
  <c r="T167" i="1"/>
  <c r="K108" i="1"/>
  <c r="AB108" i="1"/>
  <c r="AE108" i="1" s="1"/>
  <c r="T109" i="1"/>
  <c r="X109" i="1"/>
  <c r="G109" i="1"/>
  <c r="AA109" i="1" s="1"/>
  <c r="W109" i="1"/>
  <c r="AD109" i="1" s="1"/>
  <c r="S109" i="1" s="1"/>
  <c r="R109" i="1" s="1"/>
  <c r="J109" i="1"/>
  <c r="O110" i="1"/>
  <c r="E110" i="1"/>
  <c r="U52" i="1"/>
  <c r="P110" i="1" s="1"/>
  <c r="Z53" i="1"/>
  <c r="V52" i="1"/>
  <c r="C224" i="1" s="1"/>
  <c r="T52" i="1"/>
  <c r="F110" i="1" s="1"/>
  <c r="AE52" i="1"/>
  <c r="AG52" i="1" s="1"/>
  <c r="Z167" i="1" l="1"/>
  <c r="AA167" i="1"/>
  <c r="Y167" i="1"/>
  <c r="U109" i="1"/>
  <c r="I109" i="1"/>
  <c r="Z110" i="1"/>
  <c r="Y110" i="1"/>
  <c r="W52" i="1"/>
  <c r="D224" i="1" s="1"/>
  <c r="X52" i="1"/>
  <c r="AC167" i="1" l="1"/>
  <c r="AB167" i="1" s="1"/>
  <c r="AJ52" i="1" s="1"/>
  <c r="AC109" i="1"/>
  <c r="H109" i="1"/>
  <c r="AB52" i="1"/>
  <c r="H224" i="1" s="1"/>
  <c r="E224" i="1"/>
  <c r="AA52" i="1"/>
  <c r="G224" i="1" s="1"/>
  <c r="J53" i="1"/>
  <c r="K168" i="1" s="1"/>
  <c r="I53" i="1"/>
  <c r="J168" i="1" s="1"/>
  <c r="AK52" i="1" l="1"/>
  <c r="D110" i="1" s="1"/>
  <c r="G110" i="1" s="1"/>
  <c r="K109" i="1"/>
  <c r="AB109" i="1"/>
  <c r="AE109" i="1" s="1"/>
  <c r="M110" i="1"/>
  <c r="AF52" i="1"/>
  <c r="C110" i="1"/>
  <c r="I224" i="1"/>
  <c r="G53" i="1"/>
  <c r="H168" i="1" s="1"/>
  <c r="H53" i="1"/>
  <c r="I168" i="1" s="1"/>
  <c r="F53" i="1"/>
  <c r="G168" i="1" s="1"/>
  <c r="D53" i="1"/>
  <c r="E168" i="1" s="1"/>
  <c r="E53" i="1"/>
  <c r="F168" i="1" s="1"/>
  <c r="C53" i="1"/>
  <c r="D168" i="1" s="1"/>
  <c r="O168" i="1" s="1"/>
  <c r="J224" i="1" l="1"/>
  <c r="AL52" i="1"/>
  <c r="N110" i="1"/>
  <c r="Q110" i="1" s="1"/>
  <c r="AA110" i="1" s="1"/>
  <c r="AM52" i="1"/>
  <c r="N168" i="1"/>
  <c r="Q168" i="1" s="1"/>
  <c r="W110" i="1"/>
  <c r="J110" i="1"/>
  <c r="P168" i="1"/>
  <c r="X168" i="1" s="1"/>
  <c r="S53" i="1"/>
  <c r="M168" i="1" s="1"/>
  <c r="L225" i="1"/>
  <c r="R53" i="1"/>
  <c r="L168" i="1" s="1"/>
  <c r="K225" i="1"/>
  <c r="N53" i="1"/>
  <c r="O53" i="1"/>
  <c r="P53" i="1"/>
  <c r="Y54" i="1"/>
  <c r="Q53" i="1"/>
  <c r="AD53" i="1"/>
  <c r="X110" i="1" l="1"/>
  <c r="AD110" i="1" s="1"/>
  <c r="T110" i="1"/>
  <c r="S168" i="1"/>
  <c r="W168" i="1"/>
  <c r="U168" i="1"/>
  <c r="R168" i="1"/>
  <c r="V168" i="1"/>
  <c r="T168" i="1"/>
  <c r="O111" i="1"/>
  <c r="E111" i="1"/>
  <c r="Z54" i="1"/>
  <c r="U53" i="1"/>
  <c r="P111" i="1" s="1"/>
  <c r="AE53" i="1"/>
  <c r="V53" i="1"/>
  <c r="C225" i="1" s="1"/>
  <c r="T53" i="1"/>
  <c r="F111" i="1" s="1"/>
  <c r="AA168" i="1" l="1"/>
  <c r="Z168" i="1"/>
  <c r="I110" i="1"/>
  <c r="S110" i="1"/>
  <c r="R110" i="1" s="1"/>
  <c r="U110" i="1" s="1"/>
  <c r="Y168" i="1"/>
  <c r="Z111" i="1"/>
  <c r="Y111" i="1"/>
  <c r="W53" i="1"/>
  <c r="D225" i="1" s="1"/>
  <c r="AG53" i="1"/>
  <c r="X53" i="1"/>
  <c r="AC168" i="1" l="1"/>
  <c r="AC110" i="1"/>
  <c r="H110" i="1"/>
  <c r="AB53" i="1"/>
  <c r="H225" i="1" s="1"/>
  <c r="AA53" i="1"/>
  <c r="G225" i="1" s="1"/>
  <c r="E225" i="1"/>
  <c r="J54" i="1"/>
  <c r="K169" i="1" s="1"/>
  <c r="I54" i="1"/>
  <c r="J169" i="1" s="1"/>
  <c r="AB110" i="1" l="1"/>
  <c r="AE110" i="1" s="1"/>
  <c r="K110" i="1"/>
  <c r="AB168" i="1"/>
  <c r="AJ53" i="1" s="1"/>
  <c r="AK53" i="1"/>
  <c r="G54" i="1"/>
  <c r="H169" i="1" s="1"/>
  <c r="H54" i="1"/>
  <c r="I169" i="1" s="1"/>
  <c r="F54" i="1"/>
  <c r="G169" i="1" s="1"/>
  <c r="D54" i="1"/>
  <c r="E169" i="1" s="1"/>
  <c r="E54" i="1"/>
  <c r="F169" i="1" s="1"/>
  <c r="C54" i="1"/>
  <c r="D169" i="1" s="1"/>
  <c r="O169" i="1" s="1"/>
  <c r="N169" i="1" l="1"/>
  <c r="Q169" i="1" s="1"/>
  <c r="AF53" i="1"/>
  <c r="C111" i="1"/>
  <c r="M111" i="1"/>
  <c r="AL53" i="1"/>
  <c r="I225" i="1"/>
  <c r="P169" i="1"/>
  <c r="N111" i="1"/>
  <c r="D111" i="1"/>
  <c r="AM53" i="1"/>
  <c r="J225" i="1"/>
  <c r="R54" i="1"/>
  <c r="L169" i="1" s="1"/>
  <c r="K226" i="1"/>
  <c r="S54" i="1"/>
  <c r="M169" i="1" s="1"/>
  <c r="L226" i="1"/>
  <c r="N54" i="1"/>
  <c r="O54" i="1"/>
  <c r="P54" i="1"/>
  <c r="Y55" i="1"/>
  <c r="Q54" i="1"/>
  <c r="AD54" i="1"/>
  <c r="W169" i="1" l="1"/>
  <c r="S169" i="1"/>
  <c r="U169" i="1"/>
  <c r="X111" i="1"/>
  <c r="G111" i="1"/>
  <c r="R169" i="1"/>
  <c r="V169" i="1"/>
  <c r="W111" i="1"/>
  <c r="AD111" i="1" s="1"/>
  <c r="I111" i="1" s="1"/>
  <c r="J111" i="1"/>
  <c r="X169" i="1"/>
  <c r="Q111" i="1"/>
  <c r="T111" i="1"/>
  <c r="T169" i="1"/>
  <c r="E112" i="1"/>
  <c r="O112" i="1"/>
  <c r="U54" i="1"/>
  <c r="P112" i="1" s="1"/>
  <c r="Z55" i="1"/>
  <c r="V54" i="1"/>
  <c r="C226" i="1" s="1"/>
  <c r="T54" i="1"/>
  <c r="F112" i="1" s="1"/>
  <c r="AE54" i="1"/>
  <c r="AG54" i="1" s="1"/>
  <c r="AA169" i="1" l="1"/>
  <c r="Y169" i="1"/>
  <c r="H111" i="1"/>
  <c r="AA111" i="1"/>
  <c r="S111" i="1"/>
  <c r="R111" i="1" s="1"/>
  <c r="U111" i="1" s="1"/>
  <c r="Z169" i="1"/>
  <c r="Y112" i="1"/>
  <c r="Z112" i="1"/>
  <c r="W54" i="1"/>
  <c r="D226" i="1" s="1"/>
  <c r="X54" i="1"/>
  <c r="AC111" i="1" l="1"/>
  <c r="AC169" i="1"/>
  <c r="AB169" i="1" s="1"/>
  <c r="AJ54" i="1" s="1"/>
  <c r="K111" i="1"/>
  <c r="AB111" i="1"/>
  <c r="AE111" i="1" s="1"/>
  <c r="I55" i="1"/>
  <c r="J170" i="1" s="1"/>
  <c r="AB54" i="1"/>
  <c r="H226" i="1" s="1"/>
  <c r="E226" i="1"/>
  <c r="AA54" i="1"/>
  <c r="G226" i="1" s="1"/>
  <c r="J55" i="1"/>
  <c r="K170" i="1" s="1"/>
  <c r="AK54" i="1" l="1"/>
  <c r="N112" i="1" s="1"/>
  <c r="Q112" i="1" s="1"/>
  <c r="C112" i="1"/>
  <c r="M112" i="1"/>
  <c r="I226" i="1"/>
  <c r="H55" i="1"/>
  <c r="I170" i="1" s="1"/>
  <c r="G55" i="1"/>
  <c r="H170" i="1" s="1"/>
  <c r="F55" i="1"/>
  <c r="G170" i="1" s="1"/>
  <c r="D55" i="1"/>
  <c r="E170" i="1" s="1"/>
  <c r="E55" i="1"/>
  <c r="F170" i="1" s="1"/>
  <c r="C55" i="1"/>
  <c r="D170" i="1" s="1"/>
  <c r="O170" i="1" s="1"/>
  <c r="AL54" i="1" l="1"/>
  <c r="J226" i="1"/>
  <c r="D112" i="1"/>
  <c r="X112" i="1" s="1"/>
  <c r="N55" i="1"/>
  <c r="AF54" i="1"/>
  <c r="T112" i="1"/>
  <c r="AM54" i="1"/>
  <c r="R55" i="1"/>
  <c r="L170" i="1" s="1"/>
  <c r="N170" i="1"/>
  <c r="W112" i="1"/>
  <c r="P170" i="1"/>
  <c r="P55" i="1"/>
  <c r="K227" i="1"/>
  <c r="S55" i="1"/>
  <c r="M170" i="1" s="1"/>
  <c r="L227" i="1"/>
  <c r="O55" i="1"/>
  <c r="Y56" i="1"/>
  <c r="Q55" i="1"/>
  <c r="AD55" i="1"/>
  <c r="G112" i="1" l="1"/>
  <c r="AA112" i="1" s="1"/>
  <c r="J112" i="1"/>
  <c r="T55" i="1"/>
  <c r="F113" i="1" s="1"/>
  <c r="E113" i="1"/>
  <c r="AD112" i="1"/>
  <c r="S112" i="1" s="1"/>
  <c r="R112" i="1" s="1"/>
  <c r="U112" i="1" s="1"/>
  <c r="R170" i="1"/>
  <c r="V170" i="1"/>
  <c r="T170" i="1"/>
  <c r="U170" i="1"/>
  <c r="W170" i="1"/>
  <c r="S170" i="1"/>
  <c r="X170" i="1"/>
  <c r="Q170" i="1"/>
  <c r="O113" i="1"/>
  <c r="Y113" i="1" s="1"/>
  <c r="AE55" i="1"/>
  <c r="AG55" i="1" s="1"/>
  <c r="Z56" i="1"/>
  <c r="U55" i="1"/>
  <c r="P113" i="1" s="1"/>
  <c r="V55" i="1"/>
  <c r="C227" i="1" s="1"/>
  <c r="I112" i="1" l="1"/>
  <c r="H112" i="1" s="1"/>
  <c r="AA170" i="1"/>
  <c r="Z170" i="1"/>
  <c r="Y170" i="1"/>
  <c r="Z113" i="1"/>
  <c r="W55" i="1"/>
  <c r="D227" i="1" s="1"/>
  <c r="X55" i="1"/>
  <c r="AC170" i="1" l="1"/>
  <c r="AK55" i="1" s="1"/>
  <c r="AC112" i="1"/>
  <c r="K112" i="1"/>
  <c r="AB112" i="1"/>
  <c r="AE112" i="1" s="1"/>
  <c r="I56" i="1"/>
  <c r="J171" i="1" s="1"/>
  <c r="AB55" i="1"/>
  <c r="H227" i="1" s="1"/>
  <c r="AA55" i="1"/>
  <c r="G227" i="1" s="1"/>
  <c r="E227" i="1"/>
  <c r="J56" i="1"/>
  <c r="K171" i="1" s="1"/>
  <c r="AB170" i="1" l="1"/>
  <c r="AJ55" i="1" s="1"/>
  <c r="N113" i="1"/>
  <c r="D113" i="1"/>
  <c r="G113" i="1" s="1"/>
  <c r="J227" i="1"/>
  <c r="H56" i="1"/>
  <c r="I171" i="1" s="1"/>
  <c r="G56" i="1"/>
  <c r="H171" i="1" s="1"/>
  <c r="F56" i="1"/>
  <c r="G171" i="1" s="1"/>
  <c r="D56" i="1"/>
  <c r="E171" i="1" s="1"/>
  <c r="E56" i="1"/>
  <c r="F171" i="1" s="1"/>
  <c r="C56" i="1"/>
  <c r="D171" i="1" s="1"/>
  <c r="O171" i="1" s="1"/>
  <c r="I227" i="1" l="1"/>
  <c r="M113" i="1"/>
  <c r="AF55" i="1"/>
  <c r="AM55" i="1"/>
  <c r="AL55" i="1"/>
  <c r="C113" i="1"/>
  <c r="W113" i="1" s="1"/>
  <c r="X113" i="1"/>
  <c r="Q113" i="1"/>
  <c r="AA113" i="1" s="1"/>
  <c r="N171" i="1"/>
  <c r="T113" i="1"/>
  <c r="P171" i="1"/>
  <c r="T171" i="1" s="1"/>
  <c r="K228" i="1"/>
  <c r="N56" i="1"/>
  <c r="R56" i="1"/>
  <c r="L171" i="1" s="1"/>
  <c r="P56" i="1"/>
  <c r="S56" i="1"/>
  <c r="M171" i="1" s="1"/>
  <c r="L228" i="1"/>
  <c r="O56" i="1"/>
  <c r="Y57" i="1"/>
  <c r="Q56" i="1"/>
  <c r="AD56" i="1"/>
  <c r="J113" i="1" l="1"/>
  <c r="T56" i="1"/>
  <c r="F114" i="1" s="1"/>
  <c r="R171" i="1"/>
  <c r="V171" i="1"/>
  <c r="W171" i="1"/>
  <c r="S171" i="1"/>
  <c r="U171" i="1"/>
  <c r="AD113" i="1"/>
  <c r="X171" i="1"/>
  <c r="Q171" i="1"/>
  <c r="O114" i="1"/>
  <c r="E114" i="1"/>
  <c r="U56" i="1"/>
  <c r="P114" i="1" s="1"/>
  <c r="Z57" i="1"/>
  <c r="V56" i="1"/>
  <c r="C228" i="1" s="1"/>
  <c r="AE56" i="1"/>
  <c r="Y114" i="1" l="1"/>
  <c r="I113" i="1"/>
  <c r="S113" i="1"/>
  <c r="R113" i="1" s="1"/>
  <c r="U113" i="1" s="1"/>
  <c r="AA171" i="1"/>
  <c r="Z171" i="1"/>
  <c r="Y171" i="1"/>
  <c r="Z114" i="1"/>
  <c r="W56" i="1"/>
  <c r="D228" i="1" s="1"/>
  <c r="X56" i="1"/>
  <c r="AG56" i="1"/>
  <c r="AC171" i="1" l="1"/>
  <c r="AB171" i="1" s="1"/>
  <c r="AJ56" i="1" s="1"/>
  <c r="H113" i="1"/>
  <c r="AC113" i="1"/>
  <c r="AB56" i="1"/>
  <c r="H228" i="1" s="1"/>
  <c r="E228" i="1"/>
  <c r="AA56" i="1"/>
  <c r="G228" i="1" s="1"/>
  <c r="J57" i="1"/>
  <c r="K172" i="1" s="1"/>
  <c r="I57" i="1"/>
  <c r="J172" i="1" s="1"/>
  <c r="AK56" i="1" l="1"/>
  <c r="D114" i="1" s="1"/>
  <c r="K113" i="1"/>
  <c r="AB113" i="1"/>
  <c r="AE113" i="1" s="1"/>
  <c r="C114" i="1"/>
  <c r="M114" i="1"/>
  <c r="I228" i="1"/>
  <c r="H57" i="1"/>
  <c r="I172" i="1" s="1"/>
  <c r="G57" i="1"/>
  <c r="H172" i="1" s="1"/>
  <c r="F57" i="1"/>
  <c r="G172" i="1" s="1"/>
  <c r="D57" i="1"/>
  <c r="E172" i="1" s="1"/>
  <c r="E57" i="1"/>
  <c r="F172" i="1" s="1"/>
  <c r="C57" i="1"/>
  <c r="D172" i="1" s="1"/>
  <c r="O172" i="1" s="1"/>
  <c r="J228" i="1" l="1"/>
  <c r="AF56" i="1"/>
  <c r="N114" i="1"/>
  <c r="X114" i="1" s="1"/>
  <c r="AL56" i="1"/>
  <c r="AM56" i="1"/>
  <c r="W114" i="1"/>
  <c r="J114" i="1"/>
  <c r="P172" i="1"/>
  <c r="G114" i="1"/>
  <c r="N172" i="1"/>
  <c r="S57" i="1"/>
  <c r="M172" i="1" s="1"/>
  <c r="L229" i="1"/>
  <c r="R57" i="1"/>
  <c r="L172" i="1" s="1"/>
  <c r="K229" i="1"/>
  <c r="O57" i="1"/>
  <c r="N57" i="1"/>
  <c r="P57" i="1"/>
  <c r="Y58" i="1"/>
  <c r="Q57" i="1"/>
  <c r="AD57" i="1"/>
  <c r="Q114" i="1" l="1"/>
  <c r="AA114" i="1" s="1"/>
  <c r="T114" i="1"/>
  <c r="AD114" i="1"/>
  <c r="I114" i="1" s="1"/>
  <c r="H114" i="1" s="1"/>
  <c r="U172" i="1"/>
  <c r="W172" i="1"/>
  <c r="S172" i="1"/>
  <c r="R172" i="1"/>
  <c r="V172" i="1"/>
  <c r="T172" i="1"/>
  <c r="X172" i="1"/>
  <c r="Q172" i="1"/>
  <c r="O115" i="1"/>
  <c r="E115" i="1"/>
  <c r="Z58" i="1"/>
  <c r="W57" i="1" s="1"/>
  <c r="D229" i="1" s="1"/>
  <c r="U57" i="1"/>
  <c r="P115" i="1" s="1"/>
  <c r="V57" i="1"/>
  <c r="C229" i="1" s="1"/>
  <c r="T57" i="1"/>
  <c r="F115" i="1" s="1"/>
  <c r="AE57" i="1"/>
  <c r="S114" i="1" l="1"/>
  <c r="R114" i="1" s="1"/>
  <c r="U114" i="1" s="1"/>
  <c r="Y172" i="1"/>
  <c r="Z172" i="1"/>
  <c r="AA172" i="1"/>
  <c r="K114" i="1"/>
  <c r="Z115" i="1"/>
  <c r="Y115" i="1"/>
  <c r="X57" i="1"/>
  <c r="AG57" i="1"/>
  <c r="I58" i="1"/>
  <c r="J173" i="1" s="1"/>
  <c r="AB114" i="1" l="1"/>
  <c r="AE114" i="1" s="1"/>
  <c r="AC114" i="1"/>
  <c r="AC172" i="1"/>
  <c r="G58" i="1"/>
  <c r="H173" i="1" s="1"/>
  <c r="E58" i="1"/>
  <c r="F173" i="1" s="1"/>
  <c r="C58" i="1"/>
  <c r="D173" i="1" s="1"/>
  <c r="O173" i="1" s="1"/>
  <c r="AB57" i="1"/>
  <c r="H229" i="1" s="1"/>
  <c r="AA57" i="1"/>
  <c r="G229" i="1" s="1"/>
  <c r="E229" i="1"/>
  <c r="J58" i="1"/>
  <c r="K173" i="1" s="1"/>
  <c r="AB172" i="1" l="1"/>
  <c r="AJ57" i="1" s="1"/>
  <c r="AK57" i="1"/>
  <c r="H58" i="1"/>
  <c r="I173" i="1" s="1"/>
  <c r="N173" i="1" s="1"/>
  <c r="F58" i="1"/>
  <c r="G173" i="1" s="1"/>
  <c r="D58" i="1"/>
  <c r="E173" i="1" s="1"/>
  <c r="R58" i="1"/>
  <c r="L173" i="1" s="1"/>
  <c r="K230" i="1"/>
  <c r="N58" i="1"/>
  <c r="P58" i="1"/>
  <c r="S173" i="1" l="1"/>
  <c r="U173" i="1"/>
  <c r="Q173" i="1"/>
  <c r="N115" i="1"/>
  <c r="D115" i="1"/>
  <c r="AM57" i="1"/>
  <c r="J229" i="1"/>
  <c r="P173" i="1"/>
  <c r="AF57" i="1"/>
  <c r="C115" i="1"/>
  <c r="M115" i="1"/>
  <c r="I229" i="1"/>
  <c r="AL57" i="1"/>
  <c r="E116" i="1"/>
  <c r="S58" i="1"/>
  <c r="M173" i="1" s="1"/>
  <c r="W173" i="1" s="1"/>
  <c r="L230" i="1"/>
  <c r="O58" i="1"/>
  <c r="Y59" i="1"/>
  <c r="Q58" i="1"/>
  <c r="T58" i="1"/>
  <c r="F116" i="1" s="1"/>
  <c r="AD58" i="1"/>
  <c r="T115" i="1" l="1"/>
  <c r="R173" i="1"/>
  <c r="T173" i="1"/>
  <c r="V173" i="1"/>
  <c r="Q115" i="1"/>
  <c r="AA173" i="1"/>
  <c r="W115" i="1"/>
  <c r="J115" i="1"/>
  <c r="X115" i="1"/>
  <c r="G115" i="1"/>
  <c r="X173" i="1"/>
  <c r="O116" i="1"/>
  <c r="Y116" i="1" s="1"/>
  <c r="AE58" i="1"/>
  <c r="AG58" i="1" s="1"/>
  <c r="U58" i="1"/>
  <c r="P116" i="1" s="1"/>
  <c r="Z59" i="1"/>
  <c r="V58" i="1"/>
  <c r="C230" i="1" s="1"/>
  <c r="AA115" i="1" l="1"/>
  <c r="AD115" i="1"/>
  <c r="Z173" i="1"/>
  <c r="Y173" i="1"/>
  <c r="Z116" i="1"/>
  <c r="W58" i="1"/>
  <c r="D230" i="1" s="1"/>
  <c r="X58" i="1"/>
  <c r="AC173" i="1" l="1"/>
  <c r="S115" i="1"/>
  <c r="R115" i="1" s="1"/>
  <c r="U115" i="1" s="1"/>
  <c r="I115" i="1"/>
  <c r="I59" i="1"/>
  <c r="J174" i="1" s="1"/>
  <c r="AB58" i="1"/>
  <c r="H230" i="1" s="1"/>
  <c r="E230" i="1"/>
  <c r="AA58" i="1"/>
  <c r="G230" i="1" s="1"/>
  <c r="J59" i="1"/>
  <c r="K174" i="1" s="1"/>
  <c r="H115" i="1" l="1"/>
  <c r="AC115" i="1"/>
  <c r="AB173" i="1"/>
  <c r="AJ58" i="1" s="1"/>
  <c r="AK58" i="1"/>
  <c r="H59" i="1"/>
  <c r="I174" i="1" s="1"/>
  <c r="G59" i="1"/>
  <c r="H174" i="1" s="1"/>
  <c r="F59" i="1"/>
  <c r="G174" i="1" s="1"/>
  <c r="D59" i="1"/>
  <c r="E174" i="1" s="1"/>
  <c r="E59" i="1"/>
  <c r="F174" i="1" s="1"/>
  <c r="C59" i="1"/>
  <c r="D174" i="1" s="1"/>
  <c r="O174" i="1" s="1"/>
  <c r="S59" i="1" l="1"/>
  <c r="M174" i="1" s="1"/>
  <c r="N59" i="1"/>
  <c r="R59" i="1"/>
  <c r="L174" i="1" s="1"/>
  <c r="D116" i="1"/>
  <c r="N116" i="1"/>
  <c r="AM58" i="1"/>
  <c r="J230" i="1"/>
  <c r="N174" i="1"/>
  <c r="P174" i="1"/>
  <c r="T174" i="1" s="1"/>
  <c r="C116" i="1"/>
  <c r="AL58" i="1"/>
  <c r="AF58" i="1"/>
  <c r="M116" i="1"/>
  <c r="I230" i="1"/>
  <c r="K115" i="1"/>
  <c r="AB115" i="1"/>
  <c r="AE115" i="1" s="1"/>
  <c r="O117" i="1"/>
  <c r="P59" i="1"/>
  <c r="O59" i="1"/>
  <c r="Q59" i="1"/>
  <c r="AD59" i="1"/>
  <c r="T59" i="1" l="1"/>
  <c r="F117" i="1" s="1"/>
  <c r="E117" i="1"/>
  <c r="V59" i="1"/>
  <c r="C231" i="1" s="1"/>
  <c r="Y117" i="1"/>
  <c r="W116" i="1"/>
  <c r="T116" i="1"/>
  <c r="U174" i="1"/>
  <c r="W174" i="1"/>
  <c r="S174" i="1"/>
  <c r="G116" i="1"/>
  <c r="J116" i="1"/>
  <c r="R174" i="1"/>
  <c r="V174" i="1"/>
  <c r="X116" i="1"/>
  <c r="Q116" i="1"/>
  <c r="X174" i="1"/>
  <c r="Q174" i="1"/>
  <c r="U59" i="1"/>
  <c r="P117" i="1" s="1"/>
  <c r="W59" i="1"/>
  <c r="D231" i="1" s="1"/>
  <c r="X59" i="1"/>
  <c r="AE59" i="1"/>
  <c r="AA116" i="1" l="1"/>
  <c r="Y174" i="1"/>
  <c r="Z174" i="1"/>
  <c r="AA174" i="1"/>
  <c r="AD116" i="1"/>
  <c r="Z117" i="1"/>
  <c r="AB59" i="1"/>
  <c r="H231" i="1" s="1"/>
  <c r="AA59" i="1"/>
  <c r="G231" i="1" s="1"/>
  <c r="E231" i="1"/>
  <c r="AG59" i="1"/>
  <c r="AC174" i="1" l="1"/>
  <c r="AB174" i="1" s="1"/>
  <c r="AJ59" i="1" s="1"/>
  <c r="I116" i="1"/>
  <c r="S116" i="1"/>
  <c r="R116" i="1" s="1"/>
  <c r="U116" i="1" s="1"/>
  <c r="AK59" i="1" l="1"/>
  <c r="I231" i="1"/>
  <c r="C117" i="1"/>
  <c r="M117" i="1"/>
  <c r="AC116" i="1"/>
  <c r="H116" i="1"/>
  <c r="AH24" i="1"/>
  <c r="AI24" i="1" s="1"/>
  <c r="AH23" i="1"/>
  <c r="AI23" i="1" s="1"/>
  <c r="AL59" i="1" l="1"/>
  <c r="K231" i="1" s="1"/>
  <c r="AM59" i="1"/>
  <c r="L231" i="1" s="1"/>
  <c r="AF59" i="1"/>
  <c r="D117" i="1"/>
  <c r="J117" i="1" s="1"/>
  <c r="J231" i="1"/>
  <c r="N117" i="1"/>
  <c r="T117" i="1" s="1"/>
  <c r="AB116" i="1"/>
  <c r="AE116" i="1" s="1"/>
  <c r="K116" i="1"/>
  <c r="W117" i="1"/>
  <c r="F195" i="1"/>
  <c r="F196" i="1"/>
  <c r="AH25" i="1"/>
  <c r="AI25" i="1" s="1"/>
  <c r="X117" i="1" l="1"/>
  <c r="AD117" i="1" s="1"/>
  <c r="Q117" i="1"/>
  <c r="G117" i="1"/>
  <c r="F197" i="1"/>
  <c r="AH26" i="1"/>
  <c r="AI26" i="1" s="1"/>
  <c r="AA117" i="1" l="1"/>
  <c r="I117" i="1"/>
  <c r="S117" i="1"/>
  <c r="R117" i="1" s="1"/>
  <c r="U117" i="1" s="1"/>
  <c r="F198" i="1"/>
  <c r="AH27" i="1"/>
  <c r="AI27" i="1" s="1"/>
  <c r="H117" i="1" l="1"/>
  <c r="AC117" i="1"/>
  <c r="F199" i="1"/>
  <c r="AH28" i="1"/>
  <c r="AI28" i="1" s="1"/>
  <c r="K117" i="1" l="1"/>
  <c r="AB117" i="1"/>
  <c r="AE117" i="1" s="1"/>
  <c r="F200" i="1"/>
  <c r="AH29" i="1"/>
  <c r="AI29" i="1" s="1"/>
  <c r="F201" i="1" l="1"/>
  <c r="AH30" i="1"/>
  <c r="AI30" i="1" s="1"/>
  <c r="F202" i="1" l="1"/>
  <c r="AH31" i="1"/>
  <c r="AI31" i="1" s="1"/>
  <c r="F203" i="1" l="1"/>
  <c r="AH32" i="1"/>
  <c r="AI32" i="1" s="1"/>
  <c r="F204" i="1" l="1"/>
  <c r="AH33" i="1"/>
  <c r="AI33" i="1" s="1"/>
  <c r="F205" i="1" l="1"/>
  <c r="AH34" i="1"/>
  <c r="AI34" i="1" s="1"/>
  <c r="F206" i="1" l="1"/>
  <c r="AH35" i="1"/>
  <c r="AI35" i="1" s="1"/>
  <c r="F207" i="1" l="1"/>
  <c r="AH36" i="1"/>
  <c r="AI36" i="1" s="1"/>
  <c r="F208" i="1" l="1"/>
  <c r="AH37" i="1"/>
  <c r="AI37" i="1" s="1"/>
  <c r="F209" i="1" l="1"/>
  <c r="AH38" i="1"/>
  <c r="AI38" i="1" s="1"/>
  <c r="F210" i="1" l="1"/>
  <c r="AH39" i="1"/>
  <c r="AI39" i="1" s="1"/>
  <c r="F211" i="1" l="1"/>
  <c r="AH40" i="1"/>
  <c r="AI40" i="1" s="1"/>
  <c r="F212" i="1" l="1"/>
  <c r="AH41" i="1"/>
  <c r="AI41" i="1" s="1"/>
  <c r="F213" i="1" l="1"/>
  <c r="AH42" i="1"/>
  <c r="AI42" i="1" s="1"/>
  <c r="F214" i="1" l="1"/>
  <c r="AH43" i="1"/>
  <c r="AI43" i="1" s="1"/>
  <c r="F215" i="1" l="1"/>
  <c r="AH44" i="1"/>
  <c r="AI44" i="1" s="1"/>
  <c r="F216" i="1" l="1"/>
  <c r="AH45" i="1"/>
  <c r="AI45" i="1" s="1"/>
  <c r="F217" i="1" l="1"/>
  <c r="AH46" i="1"/>
  <c r="AI46" i="1" s="1"/>
  <c r="F218" i="1" l="1"/>
  <c r="AH47" i="1"/>
  <c r="AI47" i="1" s="1"/>
  <c r="F219" i="1" l="1"/>
  <c r="AH48" i="1"/>
  <c r="AI48" i="1" s="1"/>
  <c r="F220" i="1" l="1"/>
  <c r="AH49" i="1"/>
  <c r="AI49" i="1" s="1"/>
  <c r="F221" i="1" l="1"/>
  <c r="AH50" i="1"/>
  <c r="AI50" i="1" s="1"/>
  <c r="F222" i="1" l="1"/>
  <c r="AH51" i="1"/>
  <c r="AI51" i="1" s="1"/>
  <c r="F223" i="1" l="1"/>
  <c r="AH52" i="1"/>
  <c r="AI52" i="1" s="1"/>
  <c r="F224" i="1" l="1"/>
  <c r="AH53" i="1"/>
  <c r="AI53" i="1" s="1"/>
  <c r="F225" i="1" l="1"/>
  <c r="AH54" i="1"/>
  <c r="AI54" i="1" s="1"/>
  <c r="F226" i="1" l="1"/>
  <c r="AH55" i="1"/>
  <c r="AI55" i="1" s="1"/>
  <c r="F227" i="1" l="1"/>
  <c r="AH56" i="1"/>
  <c r="AI56" i="1" s="1"/>
  <c r="F228" i="1" l="1"/>
  <c r="AH57" i="1"/>
  <c r="AI57" i="1" s="1"/>
  <c r="F229" i="1" l="1"/>
  <c r="AH58" i="1"/>
  <c r="AI58" i="1" s="1"/>
  <c r="F230" i="1" l="1"/>
  <c r="AH59" i="1"/>
  <c r="AI59" i="1" s="1"/>
  <c r="F231" i="1" l="1"/>
</calcChain>
</file>

<file path=xl/sharedStrings.xml><?xml version="1.0" encoding="utf-8"?>
<sst xmlns="http://schemas.openxmlformats.org/spreadsheetml/2006/main" count="117" uniqueCount="97">
  <si>
    <t>m</t>
  </si>
  <si>
    <t>t</t>
  </si>
  <si>
    <t>X1</t>
  </si>
  <si>
    <t>X2</t>
  </si>
  <si>
    <t>r1</t>
  </si>
  <si>
    <t>r2</t>
  </si>
  <si>
    <t xml:space="preserve">avg. r </t>
  </si>
  <si>
    <t>p1 in</t>
  </si>
  <si>
    <t>p2 in</t>
  </si>
  <si>
    <t>POP1 out</t>
  </si>
  <si>
    <t>POP2 out</t>
  </si>
  <si>
    <t xml:space="preserve">SE p2 </t>
  </si>
  <si>
    <t>new value added (1)</t>
  </si>
  <si>
    <t>profit (4) =        (1) - (2)</t>
  </si>
  <si>
    <t>total capital (5) =       (3) + (2)</t>
  </si>
  <si>
    <t>F1</t>
  </si>
  <si>
    <t>F2</t>
  </si>
  <si>
    <t>L1</t>
  </si>
  <si>
    <t>L2</t>
  </si>
  <si>
    <t>Cf1</t>
  </si>
  <si>
    <t>Cf2</t>
  </si>
  <si>
    <t>V1</t>
  </si>
  <si>
    <t>V2</t>
  </si>
  <si>
    <t>temporal value-price system</t>
  </si>
  <si>
    <t>S1</t>
  </si>
  <si>
    <t>S2</t>
  </si>
  <si>
    <t>S/V</t>
  </si>
  <si>
    <t>A1</t>
  </si>
  <si>
    <t>A2</t>
  </si>
  <si>
    <t>Cc1</t>
  </si>
  <si>
    <t>Cc2</t>
  </si>
  <si>
    <t>SE p1</t>
  </si>
  <si>
    <t>p 1 out/ SE p1</t>
  </si>
  <si>
    <t>p 2 out/ SE p2</t>
  </si>
  <si>
    <t>physical quantities</t>
  </si>
  <si>
    <t>data for graphs</t>
  </si>
  <si>
    <t>W1</t>
  </si>
  <si>
    <t>P1</t>
  </si>
  <si>
    <t>rv1</t>
  </si>
  <si>
    <t>rp1</t>
  </si>
  <si>
    <t>W2</t>
  </si>
  <si>
    <t>Cf</t>
  </si>
  <si>
    <t>Cc</t>
  </si>
  <si>
    <t>V</t>
  </si>
  <si>
    <t>S</t>
  </si>
  <si>
    <t>P2</t>
  </si>
  <si>
    <t>rv2</t>
  </si>
  <si>
    <t>rp2</t>
  </si>
  <si>
    <t>W</t>
  </si>
  <si>
    <t>P</t>
  </si>
  <si>
    <t>rv</t>
  </si>
  <si>
    <t>rp</t>
  </si>
  <si>
    <t>a</t>
  </si>
  <si>
    <t>b</t>
  </si>
  <si>
    <t>c</t>
  </si>
  <si>
    <t>d</t>
  </si>
  <si>
    <t>e</t>
  </si>
  <si>
    <t>f</t>
  </si>
  <si>
    <t>g</t>
  </si>
  <si>
    <t>h</t>
  </si>
  <si>
    <t>a'</t>
  </si>
  <si>
    <t>b'</t>
  </si>
  <si>
    <t>c'</t>
  </si>
  <si>
    <t>π</t>
  </si>
  <si>
    <t>(X2-A)/ X1</t>
  </si>
  <si>
    <t>computation of static-equilibrium prices</t>
  </si>
  <si>
    <t>F1/X1</t>
  </si>
  <si>
    <t>F2/X2</t>
  </si>
  <si>
    <t>A1/X1</t>
  </si>
  <si>
    <t>A2/X2</t>
  </si>
  <si>
    <t>default growth factor of output</t>
  </si>
  <si>
    <t>L10/X1</t>
  </si>
  <si>
    <t>tech change factor</t>
  </si>
  <si>
    <t>L1 step fn</t>
  </si>
  <si>
    <t>L2 step fn</t>
  </si>
  <si>
    <t>X10</t>
  </si>
  <si>
    <t>X20</t>
  </si>
  <si>
    <r>
      <t>avg. r</t>
    </r>
    <r>
      <rPr>
        <vertAlign val="subscript"/>
        <sz val="8"/>
        <color theme="1"/>
        <rFont val="Palatino Linotype"/>
        <family val="1"/>
      </rPr>
      <t>SE</t>
    </r>
    <r>
      <rPr>
        <sz val="8"/>
        <color theme="1"/>
        <rFont val="Palatino Linotype"/>
        <family val="1"/>
      </rPr>
      <t xml:space="preserve">  = (4)/(5)</t>
    </r>
  </si>
  <si>
    <r>
      <t>r</t>
    </r>
    <r>
      <rPr>
        <vertAlign val="subscript"/>
        <sz val="8"/>
        <color theme="1"/>
        <rFont val="Palatino Linotype"/>
        <family val="1"/>
      </rPr>
      <t>SE</t>
    </r>
    <r>
      <rPr>
        <sz val="8"/>
        <color theme="1"/>
        <rFont val="Palatino Linotype"/>
        <family val="1"/>
      </rPr>
      <t>1</t>
    </r>
  </si>
  <si>
    <r>
      <t>r</t>
    </r>
    <r>
      <rPr>
        <vertAlign val="subscript"/>
        <sz val="8"/>
        <color theme="1"/>
        <rFont val="Palatino Linotype"/>
        <family val="1"/>
      </rPr>
      <t>SE</t>
    </r>
    <r>
      <rPr>
        <sz val="8"/>
        <color theme="1"/>
        <rFont val="Palatino Linotype"/>
        <family val="1"/>
      </rPr>
      <t>2</t>
    </r>
  </si>
  <si>
    <r>
      <t>avg. r</t>
    </r>
    <r>
      <rPr>
        <vertAlign val="subscript"/>
        <sz val="8"/>
        <color theme="1"/>
        <rFont val="Palatino Linotype"/>
        <family val="1"/>
      </rPr>
      <t>SE</t>
    </r>
    <r>
      <rPr>
        <sz val="8"/>
        <color theme="1"/>
        <rFont val="Palatino Linotype"/>
        <family val="1"/>
      </rPr>
      <t xml:space="preserve"> </t>
    </r>
  </si>
  <si>
    <t>mL/ X1</t>
  </si>
  <si>
    <t>X1 + F1</t>
  </si>
  <si>
    <t>π1</t>
  </si>
  <si>
    <t>π2</t>
  </si>
  <si>
    <t>re- sponse to              rj - rk</t>
  </si>
  <si>
    <t>con- stant capital (3)</t>
  </si>
  <si>
    <t>vari- able capital (2)</t>
  </si>
  <si>
    <t>p1 out/ POP1 out</t>
  </si>
  <si>
    <t>p2 out/ POP2 out</t>
  </si>
  <si>
    <t>L1/X1</t>
  </si>
  <si>
    <t>L2/X2</t>
  </si>
  <si>
    <t>Moseley's simultaneist "macro-monetary" aggregates</t>
  </si>
  <si>
    <t>SE p2</t>
  </si>
  <si>
    <r>
      <t>Notes</t>
    </r>
    <r>
      <rPr>
        <b/>
        <sz val="10"/>
        <color theme="1"/>
        <rFont val="Palatino Linotype"/>
        <family val="1"/>
      </rPr>
      <t>:</t>
    </r>
    <r>
      <rPr>
        <sz val="10"/>
        <color theme="1"/>
        <rFont val="Palatino Linotype"/>
        <family val="1"/>
      </rPr>
      <t xml:space="preserve"> </t>
    </r>
    <r>
      <rPr>
        <b/>
        <sz val="10"/>
        <color theme="1"/>
        <rFont val="Palatino Linotype"/>
        <family val="1"/>
      </rPr>
      <t>F</t>
    </r>
    <r>
      <rPr>
        <sz val="10"/>
        <color theme="1"/>
        <rFont val="Palatino Linotype"/>
        <family val="1"/>
      </rPr>
      <t xml:space="preserve"> is physical fixed capital, produced by Sector 1. It does not depreciate, but lasts forever (e.g. software). Additions to F are valued at the price of Good 1 when the new investments in F are made. The new investments in F are such as to keep F1/X1 and F2/X2 constant, except that, if physical output contracts, the new investment = 0. </t>
    </r>
    <r>
      <rPr>
        <b/>
        <sz val="10"/>
        <color theme="1"/>
        <rFont val="Palatino Linotype"/>
        <family val="1"/>
      </rPr>
      <t>A</t>
    </r>
    <r>
      <rPr>
        <sz val="10"/>
        <color theme="1"/>
        <rFont val="Palatino Linotype"/>
        <family val="1"/>
      </rPr>
      <t xml:space="preserve"> is physical circulating constant capital, produced by Sector 2. S/V is held constant at 1. To compute V and S, the MELT (</t>
    </r>
    <r>
      <rPr>
        <b/>
        <sz val="10"/>
        <color theme="1"/>
        <rFont val="Palatino Linotype"/>
        <family val="1"/>
      </rPr>
      <t>m</t>
    </r>
    <r>
      <rPr>
        <sz val="10"/>
        <color theme="1"/>
        <rFont val="Palatino Linotype"/>
        <family val="1"/>
      </rPr>
      <t>), the quantities of living labor (</t>
    </r>
    <r>
      <rPr>
        <b/>
        <sz val="10"/>
        <color theme="1"/>
        <rFont val="Palatino Linotype"/>
        <family val="1"/>
      </rPr>
      <t>L</t>
    </r>
    <r>
      <rPr>
        <sz val="10"/>
        <color theme="1"/>
        <rFont val="Palatino Linotype"/>
        <family val="1"/>
      </rPr>
      <t>), and S/V are used. Each sector introduces labor-saving technical changes only every 4th period (see graph in "labor coeff." worksheet), starting with period 4 (Sector 1) and period 6 (Sector 2).  Cf and Cc are constant capital advanced for acquisition of fixed and circulating constant capital, respectively.</t>
    </r>
  </si>
  <si>
    <t>Moseley-style computation of static-equilibrium ROP--                                                                 actual variable capital used</t>
  </si>
  <si>
    <t>L20/X2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</si>
</sst>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0000"/>
    <numFmt numFmtId="165" formatCode="0.000"/>
    <numFmt numFmtId="166" formatCode="0.0%"/>
    <numFmt numFmtId="167" formatCode="0.0000"/>
    <numFmt numFmtId="168" formatCode="0.0"/>
    <numFmt numFmtId="169" formatCode="0.00000%"/>
    <numFmt numFmtId="170" formatCode="0.00000000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Palatino Linotype"/>
      <family val="1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sz val="12"/>
      <color theme="1"/>
      <name val="Palatino Linotype"/>
      <family val="1"/>
    </font>
    <font>
      <sz val="7"/>
      <color theme="1"/>
      <name val="Palatino Linotype"/>
      <family val="1"/>
    </font>
    <font>
      <vertAlign val="subscript"/>
      <sz val="8"/>
      <color theme="1"/>
      <name val="Palatino Linotype"/>
      <family val="1"/>
    </font>
    <font>
      <sz val="11"/>
      <color theme="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Fill="1" applyAlignment="1">
      <alignment horizontal="center" vertical="center" wrapText="1"/>
    </xf>
    <xf numFmtId="165" fontId="2" fillId="0" borderId="0" xfId="0" applyNumberFormat="1" applyFont="1" applyAlignment="1">
      <alignment horizontal="center"/>
    </xf>
    <xf numFmtId="166" fontId="2" fillId="0" borderId="0" xfId="1" applyNumberFormat="1" applyFont="1" applyAlignment="1">
      <alignment horizontal="center"/>
    </xf>
    <xf numFmtId="0" fontId="2" fillId="0" borderId="0" xfId="0" applyFont="1" applyFill="1"/>
    <xf numFmtId="2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 applyAlignment="1">
      <alignment horizontal="center"/>
    </xf>
    <xf numFmtId="168" fontId="2" fillId="0" borderId="0" xfId="1" applyNumberFormat="1" applyFont="1" applyAlignment="1">
      <alignment horizontal="center"/>
    </xf>
    <xf numFmtId="166" fontId="2" fillId="0" borderId="0" xfId="1" applyNumberFormat="1" applyFont="1"/>
    <xf numFmtId="168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 vertical="center" wrapText="1"/>
    </xf>
    <xf numFmtId="166" fontId="2" fillId="0" borderId="0" xfId="1" applyNumberFormat="1" applyFont="1" applyFill="1" applyAlignment="1">
      <alignment horizontal="center"/>
    </xf>
    <xf numFmtId="10" fontId="2" fillId="0" borderId="0" xfId="1" applyNumberFormat="1" applyFont="1" applyFill="1" applyAlignment="1">
      <alignment horizontal="center"/>
    </xf>
    <xf numFmtId="166" fontId="2" fillId="0" borderId="0" xfId="1" applyNumberFormat="1" applyFont="1" applyFill="1" applyAlignment="1">
      <alignment horizontal="center" vertical="center" wrapText="1"/>
    </xf>
    <xf numFmtId="166" fontId="2" fillId="0" borderId="0" xfId="1" applyNumberFormat="1" applyFont="1" applyFill="1"/>
    <xf numFmtId="10" fontId="2" fillId="0" borderId="0" xfId="1" applyNumberFormat="1" applyFont="1" applyFill="1"/>
    <xf numFmtId="10" fontId="2" fillId="0" borderId="0" xfId="0" applyNumberFormat="1" applyFont="1" applyAlignment="1">
      <alignment horizontal="center"/>
    </xf>
    <xf numFmtId="166" fontId="2" fillId="0" borderId="0" xfId="1" applyNumberFormat="1" applyFont="1" applyAlignment="1">
      <alignment horizontal="center" vertical="center" wrapText="1"/>
    </xf>
    <xf numFmtId="168" fontId="2" fillId="2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2" fontId="2" fillId="0" borderId="0" xfId="1" applyNumberFormat="1" applyFont="1" applyFill="1" applyAlignment="1">
      <alignment horizontal="center"/>
    </xf>
    <xf numFmtId="164" fontId="2" fillId="0" borderId="0" xfId="0" applyNumberFormat="1" applyFont="1" applyFill="1"/>
    <xf numFmtId="165" fontId="2" fillId="0" borderId="0" xfId="1" applyNumberFormat="1" applyFont="1" applyFill="1" applyAlignment="1">
      <alignment horizontal="center"/>
    </xf>
    <xf numFmtId="165" fontId="2" fillId="0" borderId="0" xfId="0" applyNumberFormat="1" applyFont="1" applyFill="1"/>
    <xf numFmtId="166" fontId="2" fillId="0" borderId="0" xfId="0" applyNumberFormat="1" applyFont="1" applyFill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165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7" fontId="2" fillId="0" borderId="0" xfId="1" applyNumberFormat="1" applyFont="1" applyFill="1" applyAlignment="1">
      <alignment horizontal="center"/>
    </xf>
    <xf numFmtId="2" fontId="2" fillId="0" borderId="0" xfId="0" applyNumberFormat="1" applyFont="1" applyFill="1"/>
    <xf numFmtId="2" fontId="2" fillId="0" borderId="0" xfId="1" applyNumberFormat="1" applyFont="1" applyFill="1" applyAlignment="1">
      <alignment wrapText="1"/>
    </xf>
    <xf numFmtId="168" fontId="2" fillId="0" borderId="0" xfId="1" applyNumberFormat="1" applyFont="1" applyFill="1"/>
    <xf numFmtId="165" fontId="2" fillId="0" borderId="0" xfId="1" applyNumberFormat="1" applyFont="1" applyFill="1"/>
    <xf numFmtId="170" fontId="2" fillId="0" borderId="0" xfId="1" applyNumberFormat="1" applyFont="1" applyFill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170" fontId="2" fillId="0" borderId="0" xfId="1" applyNumberFormat="1" applyFont="1" applyFill="1" applyBorder="1"/>
    <xf numFmtId="1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0" fontId="2" fillId="0" borderId="1" xfId="1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168" fontId="2" fillId="4" borderId="0" xfId="0" applyNumberFormat="1" applyFont="1" applyFill="1" applyAlignment="1">
      <alignment horizontal="center"/>
    </xf>
    <xf numFmtId="1" fontId="2" fillId="4" borderId="0" xfId="0" applyNumberFormat="1" applyFont="1" applyFill="1" applyAlignment="1">
      <alignment horizontal="center"/>
    </xf>
    <xf numFmtId="165" fontId="2" fillId="4" borderId="0" xfId="0" applyNumberFormat="1" applyFont="1" applyFill="1" applyAlignment="1">
      <alignment horizontal="center"/>
    </xf>
    <xf numFmtId="166" fontId="2" fillId="4" borderId="0" xfId="1" applyNumberFormat="1" applyFont="1" applyFill="1" applyAlignment="1">
      <alignment horizontal="center"/>
    </xf>
    <xf numFmtId="168" fontId="2" fillId="4" borderId="0" xfId="1" applyNumberFormat="1" applyFont="1" applyFill="1" applyAlignment="1">
      <alignment horizontal="center"/>
    </xf>
    <xf numFmtId="0" fontId="2" fillId="4" borderId="0" xfId="0" applyFont="1" applyFill="1"/>
    <xf numFmtId="165" fontId="2" fillId="2" borderId="1" xfId="0" applyNumberFormat="1" applyFont="1" applyFill="1" applyBorder="1" applyAlignment="1">
      <alignment wrapText="1"/>
    </xf>
    <xf numFmtId="165" fontId="2" fillId="0" borderId="1" xfId="0" applyNumberFormat="1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1" fontId="2" fillId="2" borderId="0" xfId="1" applyNumberFormat="1" applyFont="1" applyFill="1"/>
    <xf numFmtId="168" fontId="2" fillId="0" borderId="0" xfId="1" applyNumberFormat="1" applyFont="1" applyFill="1" applyAlignment="1">
      <alignment horizontal="center"/>
    </xf>
    <xf numFmtId="168" fontId="2" fillId="2" borderId="0" xfId="1" applyNumberFormat="1" applyFont="1" applyFill="1" applyAlignment="1">
      <alignment horizontal="center"/>
    </xf>
    <xf numFmtId="168" fontId="2" fillId="0" borderId="0" xfId="1" applyNumberFormat="1" applyFont="1" applyFill="1" applyAlignment="1">
      <alignment horizontal="center" wrapText="1"/>
    </xf>
    <xf numFmtId="168" fontId="2" fillId="4" borderId="0" xfId="1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166" fontId="2" fillId="2" borderId="0" xfId="1" applyNumberFormat="1" applyFont="1" applyFill="1" applyAlignment="1">
      <alignment horizontal="center"/>
    </xf>
    <xf numFmtId="168" fontId="2" fillId="0" borderId="0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 vertical="center"/>
    </xf>
    <xf numFmtId="170" fontId="2" fillId="4" borderId="0" xfId="1" applyNumberFormat="1" applyFont="1" applyFill="1"/>
    <xf numFmtId="168" fontId="2" fillId="4" borderId="0" xfId="0" applyNumberFormat="1" applyFont="1" applyFill="1" applyBorder="1" applyAlignment="1">
      <alignment horizontal="center" vertical="center" wrapText="1"/>
    </xf>
    <xf numFmtId="168" fontId="2" fillId="4" borderId="0" xfId="0" applyNumberFormat="1" applyFont="1" applyFill="1" applyBorder="1" applyAlignment="1">
      <alignment horizontal="center" vertical="center"/>
    </xf>
    <xf numFmtId="1" fontId="2" fillId="4" borderId="0" xfId="0" applyNumberFormat="1" applyFont="1" applyFill="1" applyBorder="1" applyAlignment="1">
      <alignment horizontal="center" vertical="center"/>
    </xf>
    <xf numFmtId="167" fontId="2" fillId="4" borderId="0" xfId="0" applyNumberFormat="1" applyFont="1" applyFill="1" applyBorder="1" applyAlignment="1">
      <alignment horizontal="center" vertical="center"/>
    </xf>
    <xf numFmtId="1" fontId="2" fillId="0" borderId="0" xfId="2" applyNumberFormat="1" applyFont="1" applyFill="1" applyAlignment="1">
      <alignment horizontal="center"/>
    </xf>
    <xf numFmtId="0" fontId="2" fillId="0" borderId="1" xfId="0" applyFont="1" applyBorder="1" applyAlignment="1">
      <alignment horizontal="center" wrapText="1"/>
    </xf>
    <xf numFmtId="1" fontId="2" fillId="0" borderId="0" xfId="1" applyNumberFormat="1" applyFont="1" applyFill="1" applyAlignment="1">
      <alignment horizontal="center"/>
    </xf>
    <xf numFmtId="10" fontId="2" fillId="4" borderId="0" xfId="1" applyNumberFormat="1" applyFont="1" applyFill="1" applyAlignment="1">
      <alignment horizontal="center" vertical="center" wrapText="1"/>
    </xf>
    <xf numFmtId="165" fontId="2" fillId="4" borderId="0" xfId="0" applyNumberFormat="1" applyFont="1" applyFill="1"/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167" fontId="2" fillId="3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169" fontId="6" fillId="0" borderId="0" xfId="0" applyNumberFormat="1" applyFont="1" applyFill="1"/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6" fontId="2" fillId="0" borderId="0" xfId="1" applyNumberFormat="1" applyFont="1" applyFill="1" applyBorder="1"/>
    <xf numFmtId="168" fontId="2" fillId="0" borderId="0" xfId="1" applyNumberFormat="1" applyFont="1" applyFill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/>
    <xf numFmtId="2" fontId="2" fillId="0" borderId="0" xfId="0" applyNumberFormat="1" applyFont="1" applyBorder="1"/>
    <xf numFmtId="2" fontId="2" fillId="0" borderId="0" xfId="0" applyNumberFormat="1" applyFont="1" applyFill="1" applyBorder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19E732"/>
      <color rgb="FF906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4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ysClr val="windowText" lastClr="000000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n-US"/>
              <a:t>Rates of Profit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ysClr val="windowText" lastClr="000000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178068966995918E-2"/>
          <c:y val="0.10217096741327066"/>
          <c:w val="0.88766693367678462"/>
          <c:h val="0.68085829992410918"/>
        </c:manualLayout>
      </c:layout>
      <c:lineChart>
        <c:grouping val="standard"/>
        <c:varyColors val="0"/>
        <c:ser>
          <c:idx val="0"/>
          <c:order val="0"/>
          <c:tx>
            <c:v> Sector 1</c:v>
          </c:tx>
          <c:spPr>
            <a:ln w="381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Data!$A$8:$A$58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Data!$C$180:$C$230</c:f>
              <c:numCache>
                <c:formatCode>0.0%</c:formatCode>
                <c:ptCount val="51"/>
                <c:pt idx="0">
                  <c:v>0.21795728626598795</c:v>
                </c:pt>
                <c:pt idx="1">
                  <c:v>0.22113932954860319</c:v>
                </c:pt>
                <c:pt idx="2">
                  <c:v>0.22386901183261079</c:v>
                </c:pt>
                <c:pt idx="3">
                  <c:v>0.22570248721513142</c:v>
                </c:pt>
                <c:pt idx="4">
                  <c:v>0.23033702116185539</c:v>
                </c:pt>
                <c:pt idx="5">
                  <c:v>0.2288001747294123</c:v>
                </c:pt>
                <c:pt idx="6">
                  <c:v>0.19688697609918068</c:v>
                </c:pt>
                <c:pt idx="7">
                  <c:v>0.20805444955779415</c:v>
                </c:pt>
                <c:pt idx="8">
                  <c:v>0.21765177431752769</c:v>
                </c:pt>
                <c:pt idx="9">
                  <c:v>0.21922402264994528</c:v>
                </c:pt>
                <c:pt idx="10">
                  <c:v>0.19946398906953908</c:v>
                </c:pt>
                <c:pt idx="11">
                  <c:v>0.20679818055754659</c:v>
                </c:pt>
                <c:pt idx="12">
                  <c:v>0.21414967538815702</c:v>
                </c:pt>
                <c:pt idx="13">
                  <c:v>0.21484166776064664</c:v>
                </c:pt>
                <c:pt idx="14">
                  <c:v>0.19521798012597985</c:v>
                </c:pt>
                <c:pt idx="15">
                  <c:v>0.20214443891647435</c:v>
                </c:pt>
                <c:pt idx="16">
                  <c:v>0.20928546308068921</c:v>
                </c:pt>
                <c:pt idx="17">
                  <c:v>0.21020392079743638</c:v>
                </c:pt>
                <c:pt idx="18">
                  <c:v>0.19122114637507709</c:v>
                </c:pt>
                <c:pt idx="19">
                  <c:v>0.19802514656272563</c:v>
                </c:pt>
                <c:pt idx="20">
                  <c:v>0.20508257122044712</c:v>
                </c:pt>
                <c:pt idx="21">
                  <c:v>0.20622297433772624</c:v>
                </c:pt>
                <c:pt idx="22">
                  <c:v>0.18779532700703219</c:v>
                </c:pt>
                <c:pt idx="23">
                  <c:v>0.19449882297660256</c:v>
                </c:pt>
                <c:pt idx="24">
                  <c:v>0.20148127292354584</c:v>
                </c:pt>
                <c:pt idx="25">
                  <c:v>0.20280091660893543</c:v>
                </c:pt>
                <c:pt idx="26">
                  <c:v>0.18484346252471548</c:v>
                </c:pt>
                <c:pt idx="27">
                  <c:v>0.19146061269760833</c:v>
                </c:pt>
                <c:pt idx="28">
                  <c:v>0.19837616102576225</c:v>
                </c:pt>
                <c:pt idx="29">
                  <c:v>0.19984312305036409</c:v>
                </c:pt>
                <c:pt idx="30">
                  <c:v>0.18228750651989792</c:v>
                </c:pt>
                <c:pt idx="31">
                  <c:v>0.18883069847438116</c:v>
                </c:pt>
                <c:pt idx="32">
                  <c:v>0.19568710936378683</c:v>
                </c:pt>
                <c:pt idx="33">
                  <c:v>0.19727655485554815</c:v>
                </c:pt>
                <c:pt idx="34">
                  <c:v>0.18006630981371827</c:v>
                </c:pt>
                <c:pt idx="35">
                  <c:v>0.18654586137256957</c:v>
                </c:pt>
                <c:pt idx="36">
                  <c:v>0.1933500340506715</c:v>
                </c:pt>
                <c:pt idx="37">
                  <c:v>0.19504214568069231</c:v>
                </c:pt>
                <c:pt idx="38">
                  <c:v>0.17813006710914606</c:v>
                </c:pt>
                <c:pt idx="39">
                  <c:v>0.18455458335173677</c:v>
                </c:pt>
                <c:pt idx="40">
                  <c:v>0.19131258931961828</c:v>
                </c:pt>
                <c:pt idx="41">
                  <c:v>0.19309135561151644</c:v>
                </c:pt>
                <c:pt idx="42">
                  <c:v>0.17643768278006369</c:v>
                </c:pt>
                <c:pt idx="43">
                  <c:v>0.18281440301136195</c:v>
                </c:pt>
                <c:pt idx="44">
                  <c:v>0.1895315818024709</c:v>
                </c:pt>
                <c:pt idx="45">
                  <c:v>0.19138393712521884</c:v>
                </c:pt>
                <c:pt idx="46">
                  <c:v>0.17495496544743086</c:v>
                </c:pt>
                <c:pt idx="47">
                  <c:v>0.18129002834959154</c:v>
                </c:pt>
                <c:pt idx="48">
                  <c:v>0.18797107744702143</c:v>
                </c:pt>
                <c:pt idx="49">
                  <c:v>0.18988626514449278</c:v>
                </c:pt>
                <c:pt idx="50">
                  <c:v>0.17365326224667404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677-4965-8BB9-6DADCAD2D874}"/>
            </c:ext>
          </c:extLst>
        </c:ser>
        <c:ser>
          <c:idx val="1"/>
          <c:order val="1"/>
          <c:tx>
            <c:v> Sector 2</c:v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Data!$A$8:$A$58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Data!$D$180:$D$230</c:f>
              <c:numCache>
                <c:formatCode>0.0%</c:formatCode>
                <c:ptCount val="51"/>
                <c:pt idx="0">
                  <c:v>0.23726267707551807</c:v>
                </c:pt>
                <c:pt idx="1">
                  <c:v>0.2324602302083974</c:v>
                </c:pt>
                <c:pt idx="2">
                  <c:v>0.22991817275425544</c:v>
                </c:pt>
                <c:pt idx="3">
                  <c:v>0.22868239875455049</c:v>
                </c:pt>
                <c:pt idx="4">
                  <c:v>0.2129068602264069</c:v>
                </c:pt>
                <c:pt idx="5">
                  <c:v>0.21748747992802786</c:v>
                </c:pt>
                <c:pt idx="6">
                  <c:v>0.22691401353508114</c:v>
                </c:pt>
                <c:pt idx="7">
                  <c:v>0.22210193591480587</c:v>
                </c:pt>
                <c:pt idx="8">
                  <c:v>0.20560535192413545</c:v>
                </c:pt>
                <c:pt idx="9">
                  <c:v>0.20969936336514947</c:v>
                </c:pt>
                <c:pt idx="10">
                  <c:v>0.21669655339416832</c:v>
                </c:pt>
                <c:pt idx="11">
                  <c:v>0.21475440377954774</c:v>
                </c:pt>
                <c:pt idx="12">
                  <c:v>0.1999288306673494</c:v>
                </c:pt>
                <c:pt idx="13">
                  <c:v>0.20435746577754618</c:v>
                </c:pt>
                <c:pt idx="14">
                  <c:v>0.21139476327782036</c:v>
                </c:pt>
                <c:pt idx="15">
                  <c:v>0.20987797770184044</c:v>
                </c:pt>
                <c:pt idx="16">
                  <c:v>0.1955971143128446</c:v>
                </c:pt>
                <c:pt idx="17">
                  <c:v>0.19995581102261623</c:v>
                </c:pt>
                <c:pt idx="18">
                  <c:v>0.2068856526271079</c:v>
                </c:pt>
                <c:pt idx="19">
                  <c:v>0.20567845365731596</c:v>
                </c:pt>
                <c:pt idx="20">
                  <c:v>0.19185957267442791</c:v>
                </c:pt>
                <c:pt idx="21">
                  <c:v>0.19616694256565578</c:v>
                </c:pt>
                <c:pt idx="22">
                  <c:v>0.2030094529913172</c:v>
                </c:pt>
                <c:pt idx="23">
                  <c:v>0.20206134811448948</c:v>
                </c:pt>
                <c:pt idx="24">
                  <c:v>0.18863884066330927</c:v>
                </c:pt>
                <c:pt idx="25">
                  <c:v>0.1929056201643736</c:v>
                </c:pt>
                <c:pt idx="26">
                  <c:v>0.19967254542202986</c:v>
                </c:pt>
                <c:pt idx="27">
                  <c:v>0.19893916778108206</c:v>
                </c:pt>
                <c:pt idx="28">
                  <c:v>0.18585536470799446</c:v>
                </c:pt>
                <c:pt idx="29">
                  <c:v>0.19008801592135369</c:v>
                </c:pt>
                <c:pt idx="30">
                  <c:v>0.19678841622893917</c:v>
                </c:pt>
                <c:pt idx="31">
                  <c:v>0.19623404342775341</c:v>
                </c:pt>
                <c:pt idx="32">
                  <c:v>0.18344084636073366</c:v>
                </c:pt>
                <c:pt idx="33">
                  <c:v>0.18764439025350119</c:v>
                </c:pt>
                <c:pt idx="34">
                  <c:v>0.19428613948639986</c:v>
                </c:pt>
                <c:pt idx="35">
                  <c:v>0.19388214827895986</c:v>
                </c:pt>
                <c:pt idx="36">
                  <c:v>0.18133941210057164</c:v>
                </c:pt>
                <c:pt idx="37">
                  <c:v>0.18551794582134232</c:v>
                </c:pt>
                <c:pt idx="38">
                  <c:v>0.19210795339487699</c:v>
                </c:pt>
                <c:pt idx="39">
                  <c:v>0.19183117675163727</c:v>
                </c:pt>
                <c:pt idx="40">
                  <c:v>0.17950516473409681</c:v>
                </c:pt>
                <c:pt idx="41">
                  <c:v>0.18366208287002003</c:v>
                </c:pt>
                <c:pt idx="42">
                  <c:v>0.19020641094483376</c:v>
                </c:pt>
                <c:pt idx="43">
                  <c:v>0.19003790676475069</c:v>
                </c:pt>
                <c:pt idx="44">
                  <c:v>0.17790008362421728</c:v>
                </c:pt>
                <c:pt idx="45">
                  <c:v>0.18203823041146419</c:v>
                </c:pt>
                <c:pt idx="46">
                  <c:v>0.1885421989584164</c:v>
                </c:pt>
                <c:pt idx="47">
                  <c:v>0.18846633846524863</c:v>
                </c:pt>
                <c:pt idx="48">
                  <c:v>0.17649242898829523</c:v>
                </c:pt>
                <c:pt idx="49">
                  <c:v>0.18061421001904224</c:v>
                </c:pt>
                <c:pt idx="50">
                  <c:v>0.18708249094582916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677-4965-8BB9-6DADCAD2D874}"/>
            </c:ext>
          </c:extLst>
        </c:ser>
        <c:ser>
          <c:idx val="2"/>
          <c:order val="2"/>
          <c:tx>
            <c:v> actual avg. ROP</c:v>
          </c:tx>
          <c:spPr>
            <a:ln w="38100" cap="rnd">
              <a:solidFill>
                <a:srgbClr val="19E732"/>
              </a:solidFill>
              <a:round/>
            </a:ln>
            <a:effectLst/>
          </c:spPr>
          <c:marker>
            <c:symbol val="none"/>
          </c:marker>
          <c:cat>
            <c:numRef>
              <c:f>Data!$A$8:$A$58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Data!$E$180:$E$230</c:f>
              <c:numCache>
                <c:formatCode>0.0%</c:formatCode>
                <c:ptCount val="51"/>
                <c:pt idx="0">
                  <c:v>0.22756672768554939</c:v>
                </c:pt>
                <c:pt idx="1">
                  <c:v>0.22680313116627218</c:v>
                </c:pt>
                <c:pt idx="2">
                  <c:v>0.22690517896729293</c:v>
                </c:pt>
                <c:pt idx="3">
                  <c:v>0.22720089632698351</c:v>
                </c:pt>
                <c:pt idx="4">
                  <c:v>0.22149637760386273</c:v>
                </c:pt>
                <c:pt idx="5">
                  <c:v>0.22308581229617816</c:v>
                </c:pt>
                <c:pt idx="6">
                  <c:v>0.21178458075032086</c:v>
                </c:pt>
                <c:pt idx="7">
                  <c:v>0.21509065083118603</c:v>
                </c:pt>
                <c:pt idx="8">
                  <c:v>0.21154416260917888</c:v>
                </c:pt>
                <c:pt idx="9">
                  <c:v>0.21440502993983904</c:v>
                </c:pt>
                <c:pt idx="10">
                  <c:v>0.20808094020791795</c:v>
                </c:pt>
                <c:pt idx="11">
                  <c:v>0.21079837297850307</c:v>
                </c:pt>
                <c:pt idx="12">
                  <c:v>0.20692834850208067</c:v>
                </c:pt>
                <c:pt idx="13">
                  <c:v>0.20953258644580566</c:v>
                </c:pt>
                <c:pt idx="14">
                  <c:v>0.20331340566608777</c:v>
                </c:pt>
                <c:pt idx="15">
                  <c:v>0.2060338977440706</c:v>
                </c:pt>
                <c:pt idx="16">
                  <c:v>0.20233460557834046</c:v>
                </c:pt>
                <c:pt idx="17">
                  <c:v>0.20501353868204181</c:v>
                </c:pt>
                <c:pt idx="18">
                  <c:v>0.19906386740175572</c:v>
                </c:pt>
                <c:pt idx="19">
                  <c:v>0.2018750903158171</c:v>
                </c:pt>
                <c:pt idx="20">
                  <c:v>0.1983680689241934</c:v>
                </c:pt>
                <c:pt idx="21">
                  <c:v>0.20112910625127972</c:v>
                </c:pt>
                <c:pt idx="22">
                  <c:v>0.19541568369761592</c:v>
                </c:pt>
                <c:pt idx="23">
                  <c:v>0.19830386461229246</c:v>
                </c:pt>
                <c:pt idx="24">
                  <c:v>0.19495999189158172</c:v>
                </c:pt>
                <c:pt idx="25">
                  <c:v>0.19778780485828684</c:v>
                </c:pt>
                <c:pt idx="26">
                  <c:v>0.19227358630072935</c:v>
                </c:pt>
                <c:pt idx="27">
                  <c:v>0.1952240727783271</c:v>
                </c:pt>
                <c:pt idx="28">
                  <c:v>0.19201816071381778</c:v>
                </c:pt>
                <c:pt idx="29">
                  <c:v>0.19490047244624123</c:v>
                </c:pt>
                <c:pt idx="30">
                  <c:v>0.18955540613375102</c:v>
                </c:pt>
                <c:pt idx="31">
                  <c:v>0.19255688930736439</c:v>
                </c:pt>
                <c:pt idx="32">
                  <c:v>0.18946846747901946</c:v>
                </c:pt>
                <c:pt idx="33">
                  <c:v>0.19239572046258832</c:v>
                </c:pt>
                <c:pt idx="34">
                  <c:v>0.1871951992504203</c:v>
                </c:pt>
                <c:pt idx="35">
                  <c:v>0.19023880407822083</c:v>
                </c:pt>
                <c:pt idx="36">
                  <c:v>0.18725100155366139</c:v>
                </c:pt>
                <c:pt idx="37">
                  <c:v>0.19021561433663153</c:v>
                </c:pt>
                <c:pt idx="38">
                  <c:v>0.18513925241573032</c:v>
                </c:pt>
                <c:pt idx="39">
                  <c:v>0.18821791528254286</c:v>
                </c:pt>
                <c:pt idx="40">
                  <c:v>0.1853166938374686</c:v>
                </c:pt>
                <c:pt idx="41">
                  <c:v>0.18831258324754918</c:v>
                </c:pt>
                <c:pt idx="42">
                  <c:v>0.18334334731425317</c:v>
                </c:pt>
                <c:pt idx="43">
                  <c:v>0.18645138916550702</c:v>
                </c:pt>
                <c:pt idx="44">
                  <c:v>0.18362497873928527</c:v>
                </c:pt>
                <c:pt idx="45">
                  <c:v>0.18664721818439925</c:v>
                </c:pt>
                <c:pt idx="46">
                  <c:v>0.18177077217952597</c:v>
                </c:pt>
                <c:pt idx="47">
                  <c:v>0.18490358621071226</c:v>
                </c:pt>
                <c:pt idx="48">
                  <c:v>0.18214205250690813</c:v>
                </c:pt>
                <c:pt idx="49">
                  <c:v>0.18518661835796865</c:v>
                </c:pt>
                <c:pt idx="50">
                  <c:v>0.18039081870526161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677-4965-8BB9-6DADCAD2D874}"/>
            </c:ext>
          </c:extLst>
        </c:ser>
        <c:ser>
          <c:idx val="3"/>
          <c:order val="3"/>
          <c:tx>
            <c:v> static-equilibrium ROP</c:v>
          </c:tx>
          <c:spPr>
            <a:ln w="38100" cap="rnd">
              <a:solidFill>
                <a:srgbClr val="906030"/>
              </a:solidFill>
              <a:round/>
            </a:ln>
            <a:effectLst/>
          </c:spPr>
          <c:marker>
            <c:symbol val="none"/>
          </c:marker>
          <c:cat>
            <c:numRef>
              <c:f>Data!$A$8:$A$58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Data!$F$180:$F$230</c:f>
              <c:numCache>
                <c:formatCode>0.0%</c:formatCode>
                <c:ptCount val="51"/>
                <c:pt idx="0">
                  <c:v>0.22756672768554939</c:v>
                </c:pt>
                <c:pt idx="1">
                  <c:v>0.22766513073762432</c:v>
                </c:pt>
                <c:pt idx="2">
                  <c:v>0.2277228178301616</c:v>
                </c:pt>
                <c:pt idx="3">
                  <c:v>0.22775363628320847</c:v>
                </c:pt>
                <c:pt idx="4">
                  <c:v>0.22622391807893102</c:v>
                </c:pt>
                <c:pt idx="5">
                  <c:v>0.2261133358973425</c:v>
                </c:pt>
                <c:pt idx="6">
                  <c:v>0.22842888895747712</c:v>
                </c:pt>
                <c:pt idx="7">
                  <c:v>0.22856291656281161</c:v>
                </c:pt>
                <c:pt idx="8">
                  <c:v>0.22707861985474689</c:v>
                </c:pt>
                <c:pt idx="9">
                  <c:v>0.22700972270407849</c:v>
                </c:pt>
                <c:pt idx="10">
                  <c:v>0.22852934162888608</c:v>
                </c:pt>
                <c:pt idx="11">
                  <c:v>0.22860623764946722</c:v>
                </c:pt>
                <c:pt idx="12">
                  <c:v>0.22709930614656362</c:v>
                </c:pt>
                <c:pt idx="13">
                  <c:v>0.22701797881881575</c:v>
                </c:pt>
                <c:pt idx="14">
                  <c:v>0.22853150070990122</c:v>
                </c:pt>
                <c:pt idx="15">
                  <c:v>0.22860368557815453</c:v>
                </c:pt>
                <c:pt idx="16">
                  <c:v>0.22709476225949787</c:v>
                </c:pt>
                <c:pt idx="17">
                  <c:v>0.22701647900403493</c:v>
                </c:pt>
                <c:pt idx="18">
                  <c:v>0.22853138419336513</c:v>
                </c:pt>
                <c:pt idx="19">
                  <c:v>0.22860128350076886</c:v>
                </c:pt>
                <c:pt idx="20">
                  <c:v>0.22709122506130291</c:v>
                </c:pt>
                <c:pt idx="21">
                  <c:v>0.22701560228153278</c:v>
                </c:pt>
                <c:pt idx="22">
                  <c:v>0.22853155739443587</c:v>
                </c:pt>
                <c:pt idx="23">
                  <c:v>0.22859944719992861</c:v>
                </c:pt>
                <c:pt idx="24">
                  <c:v>0.22708835259717233</c:v>
                </c:pt>
                <c:pt idx="25">
                  <c:v>0.22701490562380328</c:v>
                </c:pt>
                <c:pt idx="26">
                  <c:v>0.2285317312058131</c:v>
                </c:pt>
                <c:pt idx="27">
                  <c:v>0.22859790301290692</c:v>
                </c:pt>
                <c:pt idx="28">
                  <c:v>0.22708589343203886</c:v>
                </c:pt>
                <c:pt idx="29">
                  <c:v>0.22701428536304732</c:v>
                </c:pt>
                <c:pt idx="30">
                  <c:v>0.22853187292883351</c:v>
                </c:pt>
                <c:pt idx="31">
                  <c:v>0.2285965804762807</c:v>
                </c:pt>
                <c:pt idx="32">
                  <c:v>0.22708376840720537</c:v>
                </c:pt>
                <c:pt idx="33">
                  <c:v>0.22701372995424601</c:v>
                </c:pt>
                <c:pt idx="34">
                  <c:v>0.22853198827976964</c:v>
                </c:pt>
                <c:pt idx="35">
                  <c:v>0.22859544168654283</c:v>
                </c:pt>
                <c:pt idx="36">
                  <c:v>0.2270819254757129</c:v>
                </c:pt>
                <c:pt idx="37">
                  <c:v>0.22701323428688791</c:v>
                </c:pt>
                <c:pt idx="38">
                  <c:v>0.22853208339742576</c:v>
                </c:pt>
                <c:pt idx="39">
                  <c:v>0.22859445728307165</c:v>
                </c:pt>
                <c:pt idx="40">
                  <c:v>0.22708032250988083</c:v>
                </c:pt>
                <c:pt idx="41">
                  <c:v>0.22701279309854325</c:v>
                </c:pt>
                <c:pt idx="42">
                  <c:v>0.22853216283453312</c:v>
                </c:pt>
                <c:pt idx="43">
                  <c:v>0.22859360348056887</c:v>
                </c:pt>
                <c:pt idx="44">
                  <c:v>0.22707892467972551</c:v>
                </c:pt>
                <c:pt idx="45">
                  <c:v>0.22701240113111806</c:v>
                </c:pt>
                <c:pt idx="46">
                  <c:v>0.22853222997072942</c:v>
                </c:pt>
                <c:pt idx="47">
                  <c:v>0.22859286080659519</c:v>
                </c:pt>
                <c:pt idx="48">
                  <c:v>0.22707770298382479</c:v>
                </c:pt>
                <c:pt idx="49">
                  <c:v>0.22701205336163127</c:v>
                </c:pt>
                <c:pt idx="50">
                  <c:v>0.22853228734318581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677-4965-8BB9-6DADCAD2D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756488"/>
        <c:axId val="342758840"/>
      </c:lineChart>
      <c:catAx>
        <c:axId val="342756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r>
                  <a:rPr lang="en-US"/>
                  <a:t>period</a:t>
                </a:r>
              </a:p>
            </c:rich>
          </c:tx>
          <c:layout>
            <c:manualLayout>
              <c:xMode val="edge"/>
              <c:yMode val="edge"/>
              <c:x val="0.49412010982726723"/>
              <c:y val="0.846077718462364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Palatino Linotype" panose="0204050205050503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n-US"/>
          </a:p>
        </c:txPr>
        <c:crossAx val="342758840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342758840"/>
        <c:scaling>
          <c:orientation val="minMax"/>
          <c:max val="0.24000000000000002"/>
          <c:min val="0.1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n-US"/>
          </a:p>
        </c:txPr>
        <c:crossAx val="342756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3274438301301632"/>
          <c:w val="1"/>
          <c:h val="5.51625940264275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="0" i="0">
          <a:solidFill>
            <a:sysClr val="windowText" lastClr="000000"/>
          </a:solidFill>
          <a:latin typeface="Palatino Linotype" panose="02040502050505030304" pitchFamily="18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n-US"/>
              <a:t>Ratio of Market Price to Actual</a:t>
            </a:r>
            <a:r>
              <a:rPr lang="en-US" baseline="0"/>
              <a:t> Price of Production </a:t>
            </a:r>
          </a:p>
          <a:p>
            <a:pPr>
              <a:defRPr/>
            </a:pPr>
            <a:r>
              <a:rPr lang="en-US" baseline="0"/>
              <a:t>(both are output prices)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214105073649488E-2"/>
          <c:y val="0.13038802098790159"/>
          <c:w val="0.89563089757013103"/>
          <c:h val="0.69295132288466521"/>
        </c:manualLayout>
      </c:layout>
      <c:lineChart>
        <c:grouping val="standard"/>
        <c:varyColors val="0"/>
        <c:ser>
          <c:idx val="0"/>
          <c:order val="0"/>
          <c:tx>
            <c:v> Sector 1</c:v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numRef>
              <c:f>Data!$A$8:$A$58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Data!$G$180:$G$230</c:f>
              <c:numCache>
                <c:formatCode>0.000</c:formatCode>
                <c:ptCount val="51"/>
                <c:pt idx="0">
                  <c:v>0.98825794003351775</c:v>
                </c:pt>
                <c:pt idx="1">
                  <c:v>0.99308999506034235</c:v>
                </c:pt>
                <c:pt idx="2">
                  <c:v>0.99629619232578115</c:v>
                </c:pt>
                <c:pt idx="3">
                  <c:v>0.99817154377753226</c:v>
                </c:pt>
                <c:pt idx="4">
                  <c:v>1.0109568105395359</c:v>
                </c:pt>
                <c:pt idx="5">
                  <c:v>1.0070971938026716</c:v>
                </c:pt>
                <c:pt idx="6">
                  <c:v>0.98122411284644173</c:v>
                </c:pt>
                <c:pt idx="7">
                  <c:v>0.99110916717958297</c:v>
                </c:pt>
                <c:pt idx="8">
                  <c:v>1.0078498783419181</c:v>
                </c:pt>
                <c:pt idx="9">
                  <c:v>1.0062069667749565</c:v>
                </c:pt>
                <c:pt idx="10">
                  <c:v>0.98880031104160337</c:v>
                </c:pt>
                <c:pt idx="11">
                  <c:v>0.99479758472868818</c:v>
                </c:pt>
                <c:pt idx="12">
                  <c:v>1.009538129989513</c:v>
                </c:pt>
                <c:pt idx="13">
                  <c:v>1.0070157129544943</c:v>
                </c:pt>
                <c:pt idx="14">
                  <c:v>0.98922025854251416</c:v>
                </c:pt>
                <c:pt idx="15">
                  <c:v>0.99482269945662716</c:v>
                </c:pt>
                <c:pt idx="16">
                  <c:v>1.0093900135340215</c:v>
                </c:pt>
                <c:pt idx="17">
                  <c:v>1.0070088123224898</c:v>
                </c:pt>
                <c:pt idx="18">
                  <c:v>0.98933784708237404</c:v>
                </c:pt>
                <c:pt idx="19">
                  <c:v>0.99477130093081079</c:v>
                </c:pt>
                <c:pt idx="20">
                  <c:v>1.0092500184166127</c:v>
                </c:pt>
                <c:pt idx="21">
                  <c:v>1.0070094621539543</c:v>
                </c:pt>
                <c:pt idx="22">
                  <c:v>0.98945058774505112</c:v>
                </c:pt>
                <c:pt idx="23">
                  <c:v>0.99474064050219924</c:v>
                </c:pt>
                <c:pt idx="24">
                  <c:v>1.0091391182749172</c:v>
                </c:pt>
                <c:pt idx="25">
                  <c:v>1.0070132993372864</c:v>
                </c:pt>
                <c:pt idx="26">
                  <c:v>0.98954907987877494</c:v>
                </c:pt>
                <c:pt idx="27">
                  <c:v>0.9947172757132452</c:v>
                </c:pt>
                <c:pt idx="28">
                  <c:v>1.0090453046500563</c:v>
                </c:pt>
                <c:pt idx="29">
                  <c:v>1.0070158125219504</c:v>
                </c:pt>
                <c:pt idx="30">
                  <c:v>0.98963342766221718</c:v>
                </c:pt>
                <c:pt idx="31">
                  <c:v>0.99469820918231766</c:v>
                </c:pt>
                <c:pt idx="32">
                  <c:v>1.0089648068429165</c:v>
                </c:pt>
                <c:pt idx="33">
                  <c:v>1.0070170945711097</c:v>
                </c:pt>
                <c:pt idx="34">
                  <c:v>0.98970587595361981</c:v>
                </c:pt>
                <c:pt idx="35">
                  <c:v>0.99468242348659908</c:v>
                </c:pt>
                <c:pt idx="36">
                  <c:v>1.0088953785759662</c:v>
                </c:pt>
                <c:pt idx="37">
                  <c:v>1.0070175395286189</c:v>
                </c:pt>
                <c:pt idx="38">
                  <c:v>0.98976838540668455</c:v>
                </c:pt>
                <c:pt idx="39">
                  <c:v>0.99466924228335762</c:v>
                </c:pt>
                <c:pt idx="40">
                  <c:v>1.0088352595775301</c:v>
                </c:pt>
                <c:pt idx="41">
                  <c:v>1.0070174330480606</c:v>
                </c:pt>
                <c:pt idx="42">
                  <c:v>0.98982253575798829</c:v>
                </c:pt>
                <c:pt idx="43">
                  <c:v>0.99465815458039764</c:v>
                </c:pt>
                <c:pt idx="44">
                  <c:v>1.0087830214353644</c:v>
                </c:pt>
                <c:pt idx="45">
                  <c:v>1.0070169717463109</c:v>
                </c:pt>
                <c:pt idx="46">
                  <c:v>0.98986960841103877</c:v>
                </c:pt>
                <c:pt idx="47">
                  <c:v>0.99464876731316465</c:v>
                </c:pt>
                <c:pt idx="48">
                  <c:v>1.0087374937793485</c:v>
                </c:pt>
                <c:pt idx="49">
                  <c:v>1.0070162914941285</c:v>
                </c:pt>
                <c:pt idx="50">
                  <c:v>0.98991065309170279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166-4EBB-A3C9-2D4BB50108F0}"/>
            </c:ext>
          </c:extLst>
        </c:ser>
        <c:ser>
          <c:idx val="1"/>
          <c:order val="1"/>
          <c:tx>
            <c:v> Sector 2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Data!$A$8:$A$58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Data!$H$180:$H$230</c:f>
              <c:numCache>
                <c:formatCode>0.000</c:formatCode>
                <c:ptCount val="51"/>
                <c:pt idx="0">
                  <c:v>1.0120244434383148</c:v>
                </c:pt>
                <c:pt idx="1">
                  <c:v>1.0070068395312015</c:v>
                </c:pt>
                <c:pt idx="2">
                  <c:v>1.0037314488117084</c:v>
                </c:pt>
                <c:pt idx="3">
                  <c:v>1.0018351672684904</c:v>
                </c:pt>
                <c:pt idx="4">
                  <c:v>0.98927814414689352</c:v>
                </c:pt>
                <c:pt idx="5">
                  <c:v>0.99300213658307723</c:v>
                </c:pt>
                <c:pt idx="6">
                  <c:v>1.0195084646138148</c:v>
                </c:pt>
                <c:pt idx="7">
                  <c:v>1.0090517887005417</c:v>
                </c:pt>
                <c:pt idx="8">
                  <c:v>0.99227145788874915</c:v>
                </c:pt>
                <c:pt idx="9">
                  <c:v>0.9938691412975792</c:v>
                </c:pt>
                <c:pt idx="10">
                  <c:v>1.0114563030192543</c:v>
                </c:pt>
                <c:pt idx="11">
                  <c:v>1.0052571146584763</c:v>
                </c:pt>
                <c:pt idx="12">
                  <c:v>0.99064041587063434</c:v>
                </c:pt>
                <c:pt idx="13">
                  <c:v>0.99308136535491953</c:v>
                </c:pt>
                <c:pt idx="14">
                  <c:v>1.0110172680599951</c:v>
                </c:pt>
                <c:pt idx="15">
                  <c:v>1.0052314703317551</c:v>
                </c:pt>
                <c:pt idx="16">
                  <c:v>0.99078308046434227</c:v>
                </c:pt>
                <c:pt idx="17">
                  <c:v>0.99308807642772123</c:v>
                </c:pt>
                <c:pt idx="18">
                  <c:v>1.0108944699262459</c:v>
                </c:pt>
                <c:pt idx="19">
                  <c:v>1.0052839554955519</c:v>
                </c:pt>
                <c:pt idx="20">
                  <c:v>0.99091799893756194</c:v>
                </c:pt>
                <c:pt idx="21">
                  <c:v>0.99308744443922625</c:v>
                </c:pt>
                <c:pt idx="22">
                  <c:v>1.0107767898528337</c:v>
                </c:pt>
                <c:pt idx="23">
                  <c:v>1.0053152693221867</c:v>
                </c:pt>
                <c:pt idx="24">
                  <c:v>0.99102493017440629</c:v>
                </c:pt>
                <c:pt idx="25">
                  <c:v>0.99308371264969453</c:v>
                </c:pt>
                <c:pt idx="26">
                  <c:v>1.0106740269267926</c:v>
                </c:pt>
                <c:pt idx="27">
                  <c:v>1.0053391346392124</c:v>
                </c:pt>
                <c:pt idx="28">
                  <c:v>0.99111542276549003</c:v>
                </c:pt>
                <c:pt idx="29">
                  <c:v>0.99308126852390144</c:v>
                </c:pt>
                <c:pt idx="30">
                  <c:v>1.0105860545380638</c:v>
                </c:pt>
                <c:pt idx="31">
                  <c:v>1.0053586112899477</c:v>
                </c:pt>
                <c:pt idx="32">
                  <c:v>0.99119309751638363</c:v>
                </c:pt>
                <c:pt idx="33">
                  <c:v>0.99308002171302989</c:v>
                </c:pt>
                <c:pt idx="34">
                  <c:v>1.0105105171817002</c:v>
                </c:pt>
                <c:pt idx="35">
                  <c:v>1.0053747376710107</c:v>
                </c:pt>
                <c:pt idx="36">
                  <c:v>0.99126011067259234</c:v>
                </c:pt>
                <c:pt idx="37">
                  <c:v>0.99307958898705606</c:v>
                </c:pt>
                <c:pt idx="38">
                  <c:v>1.0104453603970571</c:v>
                </c:pt>
                <c:pt idx="39">
                  <c:v>1.0053882041382196</c:v>
                </c:pt>
                <c:pt idx="40">
                  <c:v>0.99131815316329919</c:v>
                </c:pt>
                <c:pt idx="41">
                  <c:v>0.9930796925404779</c:v>
                </c:pt>
                <c:pt idx="42">
                  <c:v>1.0103889301727025</c:v>
                </c:pt>
                <c:pt idx="43">
                  <c:v>1.0053995323539482</c:v>
                </c:pt>
                <c:pt idx="44">
                  <c:v>0.9913685981397472</c:v>
                </c:pt>
                <c:pt idx="45">
                  <c:v>0.99308014116160404</c:v>
                </c:pt>
                <c:pt idx="46">
                  <c:v>1.0103398857726862</c:v>
                </c:pt>
                <c:pt idx="47">
                  <c:v>1.0054091236453513</c:v>
                </c:pt>
                <c:pt idx="48">
                  <c:v>0.99141257142810657</c:v>
                </c:pt>
                <c:pt idx="49">
                  <c:v>0.9930808027159721</c:v>
                </c:pt>
                <c:pt idx="50">
                  <c:v>1.01029712953232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166-4EBB-A3C9-2D4BB50108F0}"/>
            </c:ext>
          </c:extLst>
        </c:ser>
        <c:ser>
          <c:idx val="2"/>
          <c:order val="2"/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val>
            <c:numRef>
              <c:f>Data!$M$180:$M$230</c:f>
              <c:numCache>
                <c:formatCode>0</c:formatCode>
                <c:ptCount val="5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166-4EBB-A3C9-2D4BB5010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762760"/>
        <c:axId val="342763544"/>
      </c:lineChart>
      <c:catAx>
        <c:axId val="342762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r>
                  <a:rPr lang="en-US"/>
                  <a:t>period</a:t>
                </a:r>
              </a:p>
            </c:rich>
          </c:tx>
          <c:layout>
            <c:manualLayout>
              <c:xMode val="edge"/>
              <c:yMode val="edge"/>
              <c:x val="0.49160209183157683"/>
              <c:y val="0.882356787344032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Palatino Linotype" panose="0204050205050503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n-US"/>
          </a:p>
        </c:txPr>
        <c:crossAx val="342763544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342763544"/>
        <c:scaling>
          <c:orientation val="minMax"/>
          <c:max val="1.06"/>
          <c:min val="0.9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n-US"/>
          </a:p>
        </c:txPr>
        <c:crossAx val="342762760"/>
        <c:crosses val="autoZero"/>
        <c:crossBetween val="midCat"/>
        <c:majorUnit val="1.0000000000000002E-2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3.528729485628785E-3"/>
          <c:y val="0.93274438301301632"/>
          <c:w val="0.99647127051437123"/>
          <c:h val="5.51625940264275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="0" i="0">
          <a:solidFill>
            <a:schemeClr val="tx1"/>
          </a:solidFill>
          <a:latin typeface="Palatino Linotype" panose="02040502050505030304" pitchFamily="18" charset="0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Ratio of Market Price to Static-Equilibrium Price of Production </a:t>
            </a:r>
            <a:endParaRPr lang="en-US" sz="1800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(both are output prices)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214105073649488E-2"/>
          <c:y val="0.14786243916590516"/>
          <c:w val="0.88597057985767735"/>
          <c:h val="0.66741488939962423"/>
        </c:manualLayout>
      </c:layout>
      <c:lineChart>
        <c:grouping val="standard"/>
        <c:varyColors val="0"/>
        <c:ser>
          <c:idx val="2"/>
          <c:order val="0"/>
          <c:tx>
            <c:v> Sector 1</c:v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numRef>
              <c:f>Data!$A$8:$A$58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Data!$I$180:$I$230</c:f>
              <c:numCache>
                <c:formatCode>0.000</c:formatCode>
                <c:ptCount val="51"/>
                <c:pt idx="0">
                  <c:v>0.98825794003351786</c:v>
                </c:pt>
                <c:pt idx="1">
                  <c:v>0.99877032019179079</c:v>
                </c:pt>
                <c:pt idx="2">
                  <c:v>1.0018524864857072</c:v>
                </c:pt>
                <c:pt idx="3">
                  <c:v>1.0021216291389436</c:v>
                </c:pt>
                <c:pt idx="4">
                  <c:v>1.019711997180142</c:v>
                </c:pt>
                <c:pt idx="5">
                  <c:v>1.0052176490229043</c:v>
                </c:pt>
                <c:pt idx="6">
                  <c:v>1.0276159704796677</c:v>
                </c:pt>
                <c:pt idx="7">
                  <c:v>1.0189424484218021</c:v>
                </c:pt>
                <c:pt idx="8">
                  <c:v>1.0303069670767981</c:v>
                </c:pt>
                <c:pt idx="9">
                  <c:v>1.0111217971089346</c:v>
                </c:pt>
                <c:pt idx="10">
                  <c:v>1.0210075792000761</c:v>
                </c:pt>
                <c:pt idx="11">
                  <c:v>1.013039730542769</c:v>
                </c:pt>
                <c:pt idx="12">
                  <c:v>1.0261444390291496</c:v>
                </c:pt>
                <c:pt idx="13">
                  <c:v>1.0088199663201372</c:v>
                </c:pt>
                <c:pt idx="14">
                  <c:v>1.0197238069649066</c:v>
                </c:pt>
                <c:pt idx="15">
                  <c:v>1.0121902523972715</c:v>
                </c:pt>
                <c:pt idx="16">
                  <c:v>1.0256763313768915</c:v>
                </c:pt>
                <c:pt idx="17">
                  <c:v>1.008738104717509</c:v>
                </c:pt>
                <c:pt idx="18">
                  <c:v>1.0197456845471335</c:v>
                </c:pt>
                <c:pt idx="19">
                  <c:v>1.0120554651802174</c:v>
                </c:pt>
                <c:pt idx="20">
                  <c:v>1.0255758165674134</c:v>
                </c:pt>
                <c:pt idx="21">
                  <c:v>1.0088035991407487</c:v>
                </c:pt>
                <c:pt idx="22">
                  <c:v>1.0198254762537962</c:v>
                </c:pt>
                <c:pt idx="23">
                  <c:v>1.0119656113595392</c:v>
                </c:pt>
                <c:pt idx="24">
                  <c:v>1.025496591566891</c:v>
                </c:pt>
                <c:pt idx="25">
                  <c:v>1.0088585945841195</c:v>
                </c:pt>
                <c:pt idx="26">
                  <c:v>1.0198925142352147</c:v>
                </c:pt>
                <c:pt idx="27">
                  <c:v>1.011888460716845</c:v>
                </c:pt>
                <c:pt idx="28">
                  <c:v>1.0254270854105871</c:v>
                </c:pt>
                <c:pt idx="29">
                  <c:v>1.0089037818537421</c:v>
                </c:pt>
                <c:pt idx="30">
                  <c:v>1.0199496591965425</c:v>
                </c:pt>
                <c:pt idx="31">
                  <c:v>1.0118226775734496</c:v>
                </c:pt>
                <c:pt idx="32">
                  <c:v>1.0253667659525789</c:v>
                </c:pt>
                <c:pt idx="33">
                  <c:v>1.0089417687439979</c:v>
                </c:pt>
                <c:pt idx="34">
                  <c:v>1.0199989741367204</c:v>
                </c:pt>
                <c:pt idx="35">
                  <c:v>1.0117664663932737</c:v>
                </c:pt>
                <c:pt idx="36">
                  <c:v>1.0253143807668466</c:v>
                </c:pt>
                <c:pt idx="37">
                  <c:v>1.0089739984427339</c:v>
                </c:pt>
                <c:pt idx="38">
                  <c:v>1.0200417309334602</c:v>
                </c:pt>
                <c:pt idx="39">
                  <c:v>1.0117181967129214</c:v>
                </c:pt>
                <c:pt idx="40">
                  <c:v>1.0252687604272159</c:v>
                </c:pt>
                <c:pt idx="41">
                  <c:v>1.0090015162120625</c:v>
                </c:pt>
                <c:pt idx="42">
                  <c:v>1.0200789268827946</c:v>
                </c:pt>
                <c:pt idx="43">
                  <c:v>1.011676557149465</c:v>
                </c:pt>
                <c:pt idx="44">
                  <c:v>1.0252289273764621</c:v>
                </c:pt>
                <c:pt idx="45">
                  <c:v>1.0090251372373826</c:v>
                </c:pt>
                <c:pt idx="46">
                  <c:v>1.0201113803667519</c:v>
                </c:pt>
                <c:pt idx="47">
                  <c:v>1.011640494814172</c:v>
                </c:pt>
                <c:pt idx="48">
                  <c:v>1.0251940668605377</c:v>
                </c:pt>
                <c:pt idx="49">
                  <c:v>1.0090455084401102</c:v>
                </c:pt>
                <c:pt idx="50">
                  <c:v>1.0201397695821299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48-4146-BC54-B8831FFBD432}"/>
            </c:ext>
          </c:extLst>
        </c:ser>
        <c:ser>
          <c:idx val="3"/>
          <c:order val="1"/>
          <c:tx>
            <c:v> Sector 2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Data!$A$8:$A$58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Data!$J$180:$J$230</c:f>
              <c:numCache>
                <c:formatCode>0.000</c:formatCode>
                <c:ptCount val="51"/>
                <c:pt idx="0">
                  <c:v>1.0120244434383145</c:v>
                </c:pt>
                <c:pt idx="1">
                  <c:v>1.0115962052266378</c:v>
                </c:pt>
                <c:pt idx="2">
                  <c:v>1.0081910228634239</c:v>
                </c:pt>
                <c:pt idx="3">
                  <c:v>1.0049905992828061</c:v>
                </c:pt>
                <c:pt idx="4">
                  <c:v>0.99597977369446944</c:v>
                </c:pt>
                <c:pt idx="5">
                  <c:v>0.99161322747442615</c:v>
                </c:pt>
                <c:pt idx="6">
                  <c:v>1.0591422117821041</c:v>
                </c:pt>
                <c:pt idx="7">
                  <c:v>1.0323701907830467</c:v>
                </c:pt>
                <c:pt idx="8">
                  <c:v>1.0098722951355688</c:v>
                </c:pt>
                <c:pt idx="9">
                  <c:v>0.99789201642649283</c:v>
                </c:pt>
                <c:pt idx="10">
                  <c:v>1.0389108904313755</c:v>
                </c:pt>
                <c:pt idx="11">
                  <c:v>1.0207218484875906</c:v>
                </c:pt>
                <c:pt idx="12">
                  <c:v>1.0037216426709772</c:v>
                </c:pt>
                <c:pt idx="13">
                  <c:v>0.99480204354485846</c:v>
                </c:pt>
                <c:pt idx="14">
                  <c:v>1.0373183537449149</c:v>
                </c:pt>
                <c:pt idx="15">
                  <c:v>1.0201987056877144</c:v>
                </c:pt>
                <c:pt idx="16">
                  <c:v>1.0037180503517156</c:v>
                </c:pt>
                <c:pt idx="17">
                  <c:v>0.99486990586949031</c:v>
                </c:pt>
                <c:pt idx="18">
                  <c:v>1.0373560550885879</c:v>
                </c:pt>
                <c:pt idx="19">
                  <c:v>1.0203761246921419</c:v>
                </c:pt>
                <c:pt idx="20">
                  <c:v>1.0039734276349637</c:v>
                </c:pt>
                <c:pt idx="21">
                  <c:v>0.99502137204091046</c:v>
                </c:pt>
                <c:pt idx="22">
                  <c:v>1.0374142622367311</c:v>
                </c:pt>
                <c:pt idx="23">
                  <c:v>1.0205250590256121</c:v>
                </c:pt>
                <c:pt idx="24">
                  <c:v>1.0041831989409638</c:v>
                </c:pt>
                <c:pt idx="25">
                  <c:v>0.99514465505461058</c:v>
                </c:pt>
                <c:pt idx="26">
                  <c:v>1.0374594119691263</c:v>
                </c:pt>
                <c:pt idx="27">
                  <c:v>1.0206487060578786</c:v>
                </c:pt>
                <c:pt idx="28">
                  <c:v>1.004361168459488</c:v>
                </c:pt>
                <c:pt idx="29">
                  <c:v>0.99525070261194326</c:v>
                </c:pt>
                <c:pt idx="30">
                  <c:v>1.0374987504535442</c:v>
                </c:pt>
                <c:pt idx="31">
                  <c:v>1.0207549070548314</c:v>
                </c:pt>
                <c:pt idx="32">
                  <c:v>1.0045147230986808</c:v>
                </c:pt>
                <c:pt idx="33">
                  <c:v>0.99534322758677241</c:v>
                </c:pt>
                <c:pt idx="34">
                  <c:v>1.037533619265067</c:v>
                </c:pt>
                <c:pt idx="35">
                  <c:v>1.0208467938255863</c:v>
                </c:pt>
                <c:pt idx="36">
                  <c:v>1.0046478363003322</c:v>
                </c:pt>
                <c:pt idx="37">
                  <c:v>0.99542415747532442</c:v>
                </c:pt>
                <c:pt idx="38">
                  <c:v>1.0375644988643593</c:v>
                </c:pt>
                <c:pt idx="39">
                  <c:v>1.0209265508263075</c:v>
                </c:pt>
                <c:pt idx="40">
                  <c:v>1.0047635727041395</c:v>
                </c:pt>
                <c:pt idx="41">
                  <c:v>0.99549504300924885</c:v>
                </c:pt>
                <c:pt idx="42">
                  <c:v>1.0375918004688665</c:v>
                </c:pt>
                <c:pt idx="43">
                  <c:v>1.0209959574156591</c:v>
                </c:pt>
                <c:pt idx="44">
                  <c:v>1.0048644563048428</c:v>
                </c:pt>
                <c:pt idx="45">
                  <c:v>0.99555720806708159</c:v>
                </c:pt>
                <c:pt idx="46">
                  <c:v>1.0376159086958487</c:v>
                </c:pt>
                <c:pt idx="47">
                  <c:v>1.0210564913322855</c:v>
                </c:pt>
                <c:pt idx="48">
                  <c:v>1.0049525884905142</c:v>
                </c:pt>
                <c:pt idx="49">
                  <c:v>0.99561178764303448</c:v>
                </c:pt>
                <c:pt idx="50">
                  <c:v>1.0376371771731825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648-4146-BC54-B8831FFBD432}"/>
            </c:ext>
          </c:extLst>
        </c:ser>
        <c:ser>
          <c:idx val="0"/>
          <c:order val="2"/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Data!$A$8:$A$58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Data!$M$180:$M$230</c:f>
              <c:numCache>
                <c:formatCode>0</c:formatCode>
                <c:ptCount val="5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648-4146-BC54-B8831FFBD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756880"/>
        <c:axId val="342757272"/>
      </c:lineChart>
      <c:catAx>
        <c:axId val="342756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r>
                  <a:rPr lang="en-US"/>
                  <a:t>period</a:t>
                </a:r>
              </a:p>
            </c:rich>
          </c:tx>
          <c:layout>
            <c:manualLayout>
              <c:xMode val="edge"/>
              <c:yMode val="edge"/>
              <c:x val="0.4905763948838725"/>
              <c:y val="0.874294772036995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Palatino Linotype" panose="0204050205050503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n-US"/>
          </a:p>
        </c:txPr>
        <c:crossAx val="34275727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342757272"/>
        <c:scaling>
          <c:orientation val="minMax"/>
          <c:max val="1.06"/>
          <c:min val="0.9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n-US"/>
          </a:p>
        </c:txPr>
        <c:crossAx val="342756880"/>
        <c:crosses val="autoZero"/>
        <c:crossBetween val="midCat"/>
        <c:majorUnit val="1.0000000000000002E-2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3.8835390164258544E-4"/>
          <c:y val="0.93274438301301632"/>
          <c:w val="0.99629536429474896"/>
          <c:h val="5.51625940264275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="0" i="0">
          <a:solidFill>
            <a:schemeClr val="tx1"/>
          </a:solidFill>
          <a:latin typeface="Palatino Linotype" panose="02040502050505030304" pitchFamily="18" charset="0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ysClr val="windowText" lastClr="000000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n-US"/>
              <a:t>Units</a:t>
            </a:r>
            <a:r>
              <a:rPr lang="en-US" baseline="0"/>
              <a:t> of </a:t>
            </a:r>
            <a:r>
              <a:rPr lang="en-US"/>
              <a:t>Living Labor Used per Unit of Output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ysClr val="windowText" lastClr="000000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 Sector 1</c:v>
          </c:tx>
          <c:spPr>
            <a:ln w="381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Data!$A$8:$A$58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Data!$K$180:$K$230</c:f>
              <c:numCache>
                <c:formatCode>0.000</c:formatCode>
                <c:ptCount val="51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0.73789452799999988</c:v>
                </c:pt>
                <c:pt idx="5">
                  <c:v>0.73789452799999999</c:v>
                </c:pt>
                <c:pt idx="6">
                  <c:v>0.73789452799999988</c:v>
                </c:pt>
                <c:pt idx="7">
                  <c:v>0.73789452799999988</c:v>
                </c:pt>
                <c:pt idx="8">
                  <c:v>0.68061041806542832</c:v>
                </c:pt>
                <c:pt idx="9">
                  <c:v>0.68061041806542832</c:v>
                </c:pt>
                <c:pt idx="10">
                  <c:v>0.68061041806542844</c:v>
                </c:pt>
                <c:pt idx="11">
                  <c:v>0.68061041806542832</c:v>
                </c:pt>
                <c:pt idx="12">
                  <c:v>0.6277733789878398</c:v>
                </c:pt>
                <c:pt idx="13">
                  <c:v>0.6277733789878398</c:v>
                </c:pt>
                <c:pt idx="14">
                  <c:v>0.6277733789878398</c:v>
                </c:pt>
                <c:pt idx="15">
                  <c:v>0.6277733789878398</c:v>
                </c:pt>
                <c:pt idx="16">
                  <c:v>0.57903817647399647</c:v>
                </c:pt>
                <c:pt idx="17">
                  <c:v>0.57903817647399636</c:v>
                </c:pt>
                <c:pt idx="18">
                  <c:v>0.57903817647399647</c:v>
                </c:pt>
                <c:pt idx="19">
                  <c:v>0.57903817647399636</c:v>
                </c:pt>
                <c:pt idx="20">
                  <c:v>0.53408637740407539</c:v>
                </c:pt>
                <c:pt idx="21">
                  <c:v>0.53408637740407527</c:v>
                </c:pt>
                <c:pt idx="22">
                  <c:v>0.53408637740407527</c:v>
                </c:pt>
                <c:pt idx="23">
                  <c:v>0.53408637740407539</c:v>
                </c:pt>
                <c:pt idx="24">
                  <c:v>0.49262426920726243</c:v>
                </c:pt>
                <c:pt idx="25">
                  <c:v>0.49262426920726238</c:v>
                </c:pt>
                <c:pt idx="26">
                  <c:v>0.49262426920726243</c:v>
                </c:pt>
                <c:pt idx="27">
                  <c:v>0.49262426920726243</c:v>
                </c:pt>
                <c:pt idx="28">
                  <c:v>0.45438094076004726</c:v>
                </c:pt>
                <c:pt idx="29">
                  <c:v>0.45438094076004726</c:v>
                </c:pt>
                <c:pt idx="30">
                  <c:v>0.4543809407600472</c:v>
                </c:pt>
                <c:pt idx="31">
                  <c:v>0.45438094076004726</c:v>
                </c:pt>
                <c:pt idx="32">
                  <c:v>0.41910651226791368</c:v>
                </c:pt>
                <c:pt idx="33">
                  <c:v>0.41910651226791373</c:v>
                </c:pt>
                <c:pt idx="34">
                  <c:v>0.41910651226791373</c:v>
                </c:pt>
                <c:pt idx="35">
                  <c:v>0.41910651226791373</c:v>
                </c:pt>
                <c:pt idx="36">
                  <c:v>0.38657050256457293</c:v>
                </c:pt>
                <c:pt idx="37">
                  <c:v>0.38657050256457293</c:v>
                </c:pt>
                <c:pt idx="38">
                  <c:v>0.38657050256457293</c:v>
                </c:pt>
                <c:pt idx="39">
                  <c:v>0.38657050256457293</c:v>
                </c:pt>
                <c:pt idx="40">
                  <c:v>0.35656032316076036</c:v>
                </c:pt>
                <c:pt idx="41">
                  <c:v>0.35656032316076042</c:v>
                </c:pt>
                <c:pt idx="42">
                  <c:v>0.35656032316076031</c:v>
                </c:pt>
                <c:pt idx="43">
                  <c:v>0.35656032316076042</c:v>
                </c:pt>
                <c:pt idx="44">
                  <c:v>0.32887988920279593</c:v>
                </c:pt>
                <c:pt idx="45">
                  <c:v>0.32887988920279593</c:v>
                </c:pt>
                <c:pt idx="46">
                  <c:v>0.32887988920279593</c:v>
                </c:pt>
                <c:pt idx="47">
                  <c:v>0.32887988920279587</c:v>
                </c:pt>
                <c:pt idx="48">
                  <c:v>0.30334833826498675</c:v>
                </c:pt>
                <c:pt idx="49">
                  <c:v>0.30334833826498669</c:v>
                </c:pt>
                <c:pt idx="50">
                  <c:v>0.30334833826498675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CE0-472A-BEFA-6D82B1DD8097}"/>
            </c:ext>
          </c:extLst>
        </c:ser>
        <c:ser>
          <c:idx val="1"/>
          <c:order val="1"/>
          <c:tx>
            <c:v> Sector 2</c:v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Data!$A$8:$A$58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Data!$L$180:$L$230</c:f>
              <c:numCache>
                <c:formatCode>0.000</c:formatCode>
                <c:ptCount val="5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0.8858423808639998</c:v>
                </c:pt>
                <c:pt idx="7">
                  <c:v>0.8858423808639998</c:v>
                </c:pt>
                <c:pt idx="8">
                  <c:v>0.8858423808639998</c:v>
                </c:pt>
                <c:pt idx="9">
                  <c:v>0.88584238086399991</c:v>
                </c:pt>
                <c:pt idx="10">
                  <c:v>0.81707280688754669</c:v>
                </c:pt>
                <c:pt idx="11">
                  <c:v>0.81707280688754658</c:v>
                </c:pt>
                <c:pt idx="12">
                  <c:v>0.81707280688754658</c:v>
                </c:pt>
                <c:pt idx="13">
                  <c:v>0.81707280688754658</c:v>
                </c:pt>
                <c:pt idx="14">
                  <c:v>0.7536419414749016</c:v>
                </c:pt>
                <c:pt idx="15">
                  <c:v>0.7536419414749016</c:v>
                </c:pt>
                <c:pt idx="16">
                  <c:v>0.7536419414749016</c:v>
                </c:pt>
                <c:pt idx="17">
                  <c:v>0.7536419414749016</c:v>
                </c:pt>
                <c:pt idx="18">
                  <c:v>0.6951353308570325</c:v>
                </c:pt>
                <c:pt idx="19">
                  <c:v>0.69513533085703261</c:v>
                </c:pt>
                <c:pt idx="20">
                  <c:v>0.69513533085703261</c:v>
                </c:pt>
                <c:pt idx="21">
                  <c:v>0.69513533085703261</c:v>
                </c:pt>
                <c:pt idx="22">
                  <c:v>0.64117069607359234</c:v>
                </c:pt>
                <c:pt idx="23">
                  <c:v>0.64117069607359234</c:v>
                </c:pt>
                <c:pt idx="24">
                  <c:v>0.64117069607359234</c:v>
                </c:pt>
                <c:pt idx="25">
                  <c:v>0.64117069607359234</c:v>
                </c:pt>
                <c:pt idx="26">
                  <c:v>0.5913954351833185</c:v>
                </c:pt>
                <c:pt idx="27">
                  <c:v>0.5913954351833185</c:v>
                </c:pt>
                <c:pt idx="28">
                  <c:v>0.5913954351833185</c:v>
                </c:pt>
                <c:pt idx="29">
                  <c:v>0.5913954351833185</c:v>
                </c:pt>
                <c:pt idx="30">
                  <c:v>0.54548431938243669</c:v>
                </c:pt>
                <c:pt idx="31">
                  <c:v>0.54548431938243669</c:v>
                </c:pt>
                <c:pt idx="32">
                  <c:v>0.54548431938243669</c:v>
                </c:pt>
                <c:pt idx="33">
                  <c:v>0.54548431938243669</c:v>
                </c:pt>
                <c:pt idx="34">
                  <c:v>0.50313736797763042</c:v>
                </c:pt>
                <c:pt idx="35">
                  <c:v>0.50313736797763042</c:v>
                </c:pt>
                <c:pt idx="36">
                  <c:v>0.50313736797763042</c:v>
                </c:pt>
                <c:pt idx="37">
                  <c:v>0.50313736797763042</c:v>
                </c:pt>
                <c:pt idx="38">
                  <c:v>0.46407788832876978</c:v>
                </c:pt>
                <c:pt idx="39">
                  <c:v>0.46407788832876978</c:v>
                </c:pt>
                <c:pt idx="40">
                  <c:v>0.46407788832876978</c:v>
                </c:pt>
                <c:pt idx="41">
                  <c:v>0.46407788832876978</c:v>
                </c:pt>
                <c:pt idx="42">
                  <c:v>0.42805066795449281</c:v>
                </c:pt>
                <c:pt idx="43">
                  <c:v>0.42805066795449281</c:v>
                </c:pt>
                <c:pt idx="44">
                  <c:v>0.42805066795449281</c:v>
                </c:pt>
                <c:pt idx="45">
                  <c:v>0.42805066795449281</c:v>
                </c:pt>
                <c:pt idx="46">
                  <c:v>0.39482030698795645</c:v>
                </c:pt>
                <c:pt idx="47">
                  <c:v>0.39482030698795645</c:v>
                </c:pt>
                <c:pt idx="48">
                  <c:v>0.39482030698795645</c:v>
                </c:pt>
                <c:pt idx="49">
                  <c:v>0.39482030698795645</c:v>
                </c:pt>
                <c:pt idx="50">
                  <c:v>0.36416968008711648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CE0-472A-BEFA-6D82B1DD8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474856"/>
        <c:axId val="366475248"/>
      </c:lineChart>
      <c:catAx>
        <c:axId val="366474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r>
                  <a:rPr lang="en-US"/>
                  <a:t>period</a:t>
                </a:r>
              </a:p>
            </c:rich>
          </c:tx>
          <c:layout>
            <c:manualLayout>
              <c:xMode val="edge"/>
              <c:yMode val="edge"/>
              <c:x val="0.48955069793616818"/>
              <c:y val="0.842883065546406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Palatino Linotype" panose="0204050205050503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n-US"/>
          </a:p>
        </c:txPr>
        <c:crossAx val="366475248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366475248"/>
        <c:scaling>
          <c:orientation val="minMax"/>
          <c:max val="1.01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n-US"/>
          </a:p>
        </c:txPr>
        <c:crossAx val="366474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3274438301301632"/>
          <c:w val="0.99440650497972527"/>
          <c:h val="5.51625940264275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="0" i="0">
          <a:solidFill>
            <a:sysClr val="windowText" lastClr="000000"/>
          </a:solidFill>
          <a:latin typeface="Palatino Linotype" panose="02040502050505030304" pitchFamily="18" charset="0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0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30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30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3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423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A07EA04E-8B93-480F-AEBB-9990F3B157E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0423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E8009EA1-75ED-4291-B08A-63F8F22851D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0423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AF4F0299-2F76-430E-AADA-6358C768DF3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0423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AC84244F-CF60-49E1-9ACA-4059A98A077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312"/>
  <sheetViews>
    <sheetView tabSelected="1" showRuler="0" zoomScaleNormal="100" workbookViewId="0">
      <selection sqref="A1:AM1"/>
    </sheetView>
  </sheetViews>
  <sheetFormatPr defaultColWidth="3.42578125" defaultRowHeight="13.5" x14ac:dyDescent="0.3"/>
  <cols>
    <col min="1" max="1" width="3.140625" style="5" customWidth="1"/>
    <col min="2" max="2" width="4.140625" style="12" customWidth="1"/>
    <col min="3" max="3" width="6.140625" style="5" customWidth="1"/>
    <col min="4" max="4" width="5.85546875" style="5" customWidth="1"/>
    <col min="5" max="5" width="6" style="5" customWidth="1"/>
    <col min="6" max="6" width="5.28515625" style="5" customWidth="1"/>
    <col min="7" max="7" width="5.140625" style="5" customWidth="1"/>
    <col min="8" max="8" width="5.28515625" style="5" customWidth="1"/>
    <col min="9" max="9" width="5.7109375" style="5" customWidth="1"/>
    <col min="10" max="10" width="5.85546875" style="5" customWidth="1"/>
    <col min="11" max="12" width="6.140625" style="5" customWidth="1"/>
    <col min="13" max="13" width="4.5703125" style="12" customWidth="1"/>
    <col min="14" max="14" width="4.85546875" style="5" customWidth="1"/>
    <col min="15" max="15" width="5.85546875" style="5" customWidth="1"/>
    <col min="16" max="16" width="6.140625" style="5" customWidth="1"/>
    <col min="17" max="17" width="4.7109375" style="5" customWidth="1"/>
    <col min="18" max="18" width="5" style="5" customWidth="1"/>
    <col min="19" max="19" width="4.7109375" style="5" customWidth="1"/>
    <col min="20" max="20" width="5.140625" style="5" customWidth="1"/>
    <col min="21" max="21" width="5" style="5" customWidth="1"/>
    <col min="22" max="23" width="5.140625" style="5" customWidth="1"/>
    <col min="24" max="24" width="5.7109375" style="15" customWidth="1"/>
    <col min="25" max="25" width="5.85546875" style="5" customWidth="1"/>
    <col min="26" max="26" width="6.28515625" style="5" customWidth="1"/>
    <col min="27" max="27" width="7.7109375" style="5" customWidth="1"/>
    <col min="28" max="28" width="6" style="5" customWidth="1"/>
    <col min="29" max="29" width="6" style="12" customWidth="1"/>
    <col min="30" max="30" width="5.85546875" style="5" customWidth="1"/>
    <col min="31" max="31" width="5.5703125" style="5" customWidth="1"/>
    <col min="32" max="32" width="5.7109375" style="5" customWidth="1"/>
    <col min="33" max="33" width="6.140625" style="5" customWidth="1"/>
    <col min="34" max="34" width="6.5703125" style="5" customWidth="1"/>
    <col min="35" max="35" width="5.28515625" style="5" customWidth="1"/>
    <col min="36" max="36" width="4.7109375" style="9" customWidth="1"/>
    <col min="37" max="37" width="4.5703125" style="9" customWidth="1"/>
    <col min="38" max="38" width="5.140625" style="29" customWidth="1"/>
    <col min="39" max="39" width="5.28515625" style="23" customWidth="1"/>
    <col min="40" max="40" width="5" style="23" customWidth="1"/>
    <col min="41" max="41" width="3.42578125" style="5"/>
    <col min="42" max="43" width="6.5703125" style="5" bestFit="1" customWidth="1"/>
    <col min="44" max="16384" width="3.42578125" style="5"/>
  </cols>
  <sheetData>
    <row r="1" spans="1:92" ht="66" customHeight="1" x14ac:dyDescent="0.3">
      <c r="A1" s="116" t="s">
        <v>94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09"/>
    </row>
    <row r="2" spans="1:92" ht="9.75" customHeight="1" thickBot="1" x14ac:dyDescent="0.35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92" ht="66.75" customHeight="1" x14ac:dyDescent="0.3">
      <c r="A3" s="97" t="s">
        <v>0</v>
      </c>
      <c r="B3" s="61" t="s">
        <v>26</v>
      </c>
      <c r="C3" s="61" t="s">
        <v>70</v>
      </c>
      <c r="D3" s="61" t="s">
        <v>72</v>
      </c>
      <c r="E3" s="61" t="s">
        <v>85</v>
      </c>
      <c r="F3" s="61" t="s">
        <v>66</v>
      </c>
      <c r="G3" s="61" t="s">
        <v>67</v>
      </c>
      <c r="H3" s="61" t="s">
        <v>68</v>
      </c>
      <c r="I3" s="61" t="s">
        <v>69</v>
      </c>
      <c r="J3" s="61" t="s">
        <v>71</v>
      </c>
      <c r="K3" s="104" t="s">
        <v>96</v>
      </c>
      <c r="L3" s="61" t="s">
        <v>75</v>
      </c>
      <c r="M3" s="98" t="s">
        <v>76</v>
      </c>
      <c r="N3" s="2"/>
      <c r="O3" s="2"/>
      <c r="P3" s="2"/>
      <c r="Q3" s="2"/>
      <c r="R3" s="2"/>
      <c r="S3" s="2"/>
      <c r="T3" s="10"/>
      <c r="U3" s="10"/>
      <c r="V3" s="8"/>
      <c r="W3" s="8"/>
      <c r="X3" s="8"/>
      <c r="Y3" s="24"/>
      <c r="Z3" s="24"/>
      <c r="AA3" s="7"/>
      <c r="AB3" s="1"/>
      <c r="AC3" s="4"/>
      <c r="AD3" s="1"/>
      <c r="AE3" s="1"/>
      <c r="AF3" s="1"/>
      <c r="AG3" s="1"/>
      <c r="AH3" s="1"/>
      <c r="AI3" s="1"/>
      <c r="AJ3" s="4"/>
      <c r="AK3" s="4"/>
      <c r="AL3" s="27"/>
      <c r="AM3" s="20"/>
      <c r="AN3" s="20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</row>
    <row r="4" spans="1:92" ht="14.25" thickBot="1" x14ac:dyDescent="0.35">
      <c r="A4" s="62">
        <v>1</v>
      </c>
      <c r="B4" s="63">
        <v>1</v>
      </c>
      <c r="C4" s="63">
        <v>1.05</v>
      </c>
      <c r="D4" s="63">
        <v>0.98</v>
      </c>
      <c r="E4" s="63">
        <v>0.3</v>
      </c>
      <c r="F4" s="63">
        <v>0.5</v>
      </c>
      <c r="G4" s="63">
        <v>0.5</v>
      </c>
      <c r="H4" s="63">
        <v>0.5</v>
      </c>
      <c r="I4" s="63">
        <v>0.4</v>
      </c>
      <c r="J4" s="63">
        <v>0.8</v>
      </c>
      <c r="K4" s="63">
        <v>1</v>
      </c>
      <c r="L4" s="63">
        <v>99</v>
      </c>
      <c r="M4" s="64">
        <v>101</v>
      </c>
      <c r="N4" s="1"/>
      <c r="O4" s="1"/>
      <c r="P4" s="1"/>
      <c r="Q4" s="1"/>
      <c r="R4" s="1"/>
      <c r="S4" s="1"/>
      <c r="T4" s="1"/>
      <c r="U4" s="1"/>
      <c r="V4" s="8"/>
      <c r="W4" s="8"/>
      <c r="X4" s="8"/>
      <c r="Y4" s="1"/>
      <c r="Z4" s="1"/>
      <c r="AA4" s="1"/>
      <c r="AB4" s="1"/>
      <c r="AC4" s="4"/>
      <c r="AD4" s="1"/>
      <c r="AE4" s="1"/>
      <c r="AF4" s="1"/>
      <c r="AG4" s="1"/>
      <c r="AH4" s="1"/>
      <c r="AI4" s="1"/>
      <c r="AJ4" s="4"/>
      <c r="AK4" s="4"/>
      <c r="AL4" s="27"/>
      <c r="AM4" s="20"/>
      <c r="AN4" s="20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</row>
    <row r="5" spans="1:92" s="9" customFormat="1" x14ac:dyDescent="0.3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4"/>
      <c r="O5" s="4"/>
      <c r="P5" s="4"/>
      <c r="Q5" s="4"/>
      <c r="R5" s="4"/>
      <c r="S5" s="4"/>
      <c r="T5" s="4"/>
      <c r="U5" s="4"/>
      <c r="V5" s="19"/>
      <c r="W5" s="19"/>
      <c r="X5" s="19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27"/>
      <c r="AM5" s="20"/>
      <c r="AN5" s="20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</row>
    <row r="6" spans="1:92" s="45" customFormat="1" ht="32.25" customHeight="1" thickBot="1" x14ac:dyDescent="0.35">
      <c r="A6" s="33"/>
      <c r="B6" s="46"/>
      <c r="C6" s="118" t="s">
        <v>34</v>
      </c>
      <c r="D6" s="118"/>
      <c r="E6" s="118"/>
      <c r="F6" s="118"/>
      <c r="G6" s="118"/>
      <c r="H6" s="118"/>
      <c r="I6" s="118"/>
      <c r="J6" s="118"/>
      <c r="K6" s="59"/>
      <c r="L6" s="59"/>
      <c r="M6" s="47"/>
      <c r="N6" s="118" t="s">
        <v>23</v>
      </c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47"/>
      <c r="AD6" s="113" t="s">
        <v>95</v>
      </c>
      <c r="AE6" s="113"/>
      <c r="AF6" s="113"/>
      <c r="AG6" s="113"/>
      <c r="AH6" s="113"/>
      <c r="AI6" s="113"/>
      <c r="AJ6" s="113"/>
      <c r="AK6" s="113"/>
      <c r="AL6" s="113"/>
      <c r="AM6" s="113"/>
      <c r="AN6" s="103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</row>
    <row r="7" spans="1:92" s="45" customFormat="1" ht="60" customHeight="1" thickBot="1" x14ac:dyDescent="0.35">
      <c r="A7" s="34" t="s">
        <v>1</v>
      </c>
      <c r="B7" s="35"/>
      <c r="C7" s="34" t="s">
        <v>15</v>
      </c>
      <c r="D7" s="34" t="s">
        <v>16</v>
      </c>
      <c r="E7" s="34" t="s">
        <v>27</v>
      </c>
      <c r="F7" s="34" t="s">
        <v>28</v>
      </c>
      <c r="G7" s="36" t="s">
        <v>17</v>
      </c>
      <c r="H7" s="36" t="s">
        <v>18</v>
      </c>
      <c r="I7" s="36" t="s">
        <v>2</v>
      </c>
      <c r="J7" s="36" t="s">
        <v>3</v>
      </c>
      <c r="K7" s="36" t="s">
        <v>73</v>
      </c>
      <c r="L7" s="36" t="s">
        <v>74</v>
      </c>
      <c r="M7" s="37"/>
      <c r="N7" s="36" t="s">
        <v>19</v>
      </c>
      <c r="O7" s="36" t="s">
        <v>20</v>
      </c>
      <c r="P7" s="36" t="s">
        <v>29</v>
      </c>
      <c r="Q7" s="36" t="s">
        <v>30</v>
      </c>
      <c r="R7" s="36" t="s">
        <v>21</v>
      </c>
      <c r="S7" s="36" t="s">
        <v>22</v>
      </c>
      <c r="T7" s="36" t="s">
        <v>24</v>
      </c>
      <c r="U7" s="36" t="s">
        <v>25</v>
      </c>
      <c r="V7" s="36" t="s">
        <v>4</v>
      </c>
      <c r="W7" s="36" t="s">
        <v>5</v>
      </c>
      <c r="X7" s="38" t="s">
        <v>6</v>
      </c>
      <c r="Y7" s="36" t="s">
        <v>7</v>
      </c>
      <c r="Z7" s="36" t="s">
        <v>8</v>
      </c>
      <c r="AA7" s="36" t="s">
        <v>9</v>
      </c>
      <c r="AB7" s="36" t="s">
        <v>10</v>
      </c>
      <c r="AC7" s="35"/>
      <c r="AD7" s="34" t="s">
        <v>12</v>
      </c>
      <c r="AE7" s="34" t="s">
        <v>87</v>
      </c>
      <c r="AF7" s="34" t="s">
        <v>86</v>
      </c>
      <c r="AG7" s="34" t="s">
        <v>13</v>
      </c>
      <c r="AH7" s="34" t="s">
        <v>14</v>
      </c>
      <c r="AI7" s="34" t="s">
        <v>77</v>
      </c>
      <c r="AJ7" s="39" t="s">
        <v>31</v>
      </c>
      <c r="AK7" s="40" t="s">
        <v>11</v>
      </c>
      <c r="AL7" s="60" t="s">
        <v>78</v>
      </c>
      <c r="AM7" s="60" t="s">
        <v>79</v>
      </c>
      <c r="AN7" s="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</row>
    <row r="8" spans="1:92" x14ac:dyDescent="0.3">
      <c r="A8" s="1">
        <v>0</v>
      </c>
      <c r="B8" s="3"/>
      <c r="C8" s="11">
        <f>F$4*I8</f>
        <v>49.5</v>
      </c>
      <c r="D8" s="11">
        <f>G$4*J8</f>
        <v>50.5</v>
      </c>
      <c r="E8" s="11">
        <f t="shared" ref="E8:E39" si="0">H$4*I8</f>
        <v>49.5</v>
      </c>
      <c r="F8" s="11">
        <f t="shared" ref="F8:F39" si="1">I$4*J8</f>
        <v>40.400000000000006</v>
      </c>
      <c r="G8" s="11">
        <f t="shared" ref="G8:G39" si="2">J$4*I8*(D$4)^K8</f>
        <v>79.2</v>
      </c>
      <c r="H8" s="11">
        <f t="shared" ref="H8:H39" si="3">K$4*J8*(D$4)^L8</f>
        <v>101</v>
      </c>
      <c r="I8" s="11">
        <f>L4</f>
        <v>99</v>
      </c>
      <c r="J8" s="11">
        <f>M4</f>
        <v>101</v>
      </c>
      <c r="K8" s="58">
        <v>0</v>
      </c>
      <c r="L8" s="58">
        <v>0</v>
      </c>
      <c r="M8" s="13"/>
      <c r="N8" s="11">
        <f>Y8*C8</f>
        <v>81.367621780311268</v>
      </c>
      <c r="O8" s="11">
        <f>Y8*D8</f>
        <v>83.011412119307451</v>
      </c>
      <c r="P8" s="11">
        <f>Z8*E8</f>
        <v>77.883373310737369</v>
      </c>
      <c r="Q8" s="11">
        <f t="shared" ref="Q8:Q39" si="4">Z8*F8</f>
        <v>63.565419833409905</v>
      </c>
      <c r="R8" s="11">
        <f t="shared" ref="R8:R39" si="5">A$4*G8/(B$4+1)</f>
        <v>39.6</v>
      </c>
      <c r="S8" s="11">
        <f t="shared" ref="S8:S39" si="6">A$4*H8/(B$4+1)</f>
        <v>50.5</v>
      </c>
      <c r="T8" s="11">
        <f t="shared" ref="T8:T39" si="7">A$4*G8-R8</f>
        <v>39.6</v>
      </c>
      <c r="U8" s="11">
        <f t="shared" ref="U8:U39" si="8">A$4*H8-S8</f>
        <v>50.5</v>
      </c>
      <c r="V8" s="8">
        <f t="shared" ref="V8:V39" si="9">(Y9*I8-P8-R8)/(N8+P8+R8)</f>
        <v>0.21795728626598795</v>
      </c>
      <c r="W8" s="8">
        <f t="shared" ref="W8:W39" si="10">(Z9*J8-Q8-S8)/(O8+Q8+S8)</f>
        <v>0.23726267707551807</v>
      </c>
      <c r="X8" s="8">
        <f t="shared" ref="X8:X39" si="11">(Y9*I8+Z9*J8-P8-Q8-R8-S8)/(N8+O8+P8+Q8+R8+S8)</f>
        <v>0.22756672768554939</v>
      </c>
      <c r="Y8" s="7">
        <f>AJ8</f>
        <v>1.6437903389961872</v>
      </c>
      <c r="Z8" s="7">
        <f>AK8</f>
        <v>1.5734014810249974</v>
      </c>
      <c r="AA8" s="7">
        <f t="shared" ref="AA8:AA39" si="12">(X8*(N8+P8+R8)+P8+R8)/I8</f>
        <v>1.6437903389961874</v>
      </c>
      <c r="AB8" s="7">
        <f t="shared" ref="AB8:AB39" si="13">(X8*(O8+Q8+S8)+Q8+S8)/J8</f>
        <v>1.5734014810249972</v>
      </c>
      <c r="AC8" s="13"/>
      <c r="AD8" s="11">
        <f t="shared" ref="AD8:AD39" si="14">A$4*(G8+H8)</f>
        <v>180.2</v>
      </c>
      <c r="AE8" s="11">
        <f t="shared" ref="AE8:AE39" si="15">R8+S8</f>
        <v>90.1</v>
      </c>
      <c r="AF8" s="11">
        <f t="shared" ref="AF8:AF39" si="16">AJ8*(C8+D8)+AK8*(E8+F8)</f>
        <v>305.82782704376598</v>
      </c>
      <c r="AG8" s="11">
        <f>AD8-AE8</f>
        <v>90.1</v>
      </c>
      <c r="AH8" s="14">
        <f>AF8+AE8</f>
        <v>395.927827043766</v>
      </c>
      <c r="AI8" s="8">
        <f>AG8/AH8</f>
        <v>0.22756672768554939</v>
      </c>
      <c r="AJ8" s="17">
        <f>AB123</f>
        <v>1.6437903389961872</v>
      </c>
      <c r="AK8" s="17">
        <f>AC123</f>
        <v>1.5734014810249974</v>
      </c>
      <c r="AL8" s="19">
        <f t="shared" ref="AL8:AL39" si="17">(AJ8*I8-AK8*E8-R8)/(AJ8*C8+AK8*E8+R8)</f>
        <v>0.22756672768554928</v>
      </c>
      <c r="AM8" s="19">
        <f t="shared" ref="AM8:AM39" si="18">(AK8*J8-AK8*F8-S8)/(AJ8*D8+AK8*F8+S8)</f>
        <v>0.22756672768554953</v>
      </c>
      <c r="AN8" s="9"/>
      <c r="AO8" s="119"/>
      <c r="AP8" s="120"/>
      <c r="AQ8" s="120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</row>
    <row r="9" spans="1:92" x14ac:dyDescent="0.3">
      <c r="A9" s="1">
        <f>1+A8</f>
        <v>1</v>
      </c>
      <c r="B9" s="3"/>
      <c r="C9" s="11">
        <f t="shared" ref="C9:C40" si="19">MAX(C8,F$4*I9)</f>
        <v>51.688314946478485</v>
      </c>
      <c r="D9" s="11">
        <f t="shared" ref="D9:D40" si="20">MAX(D8,G$4*J9)</f>
        <v>53.317476670764378</v>
      </c>
      <c r="E9" s="11">
        <f t="shared" si="0"/>
        <v>51.688314946478485</v>
      </c>
      <c r="F9" s="11">
        <f t="shared" si="1"/>
        <v>42.653981336611508</v>
      </c>
      <c r="G9" s="11">
        <f t="shared" si="2"/>
        <v>82.701303914365582</v>
      </c>
      <c r="H9" s="11">
        <f t="shared" si="3"/>
        <v>106.63495334152876</v>
      </c>
      <c r="I9" s="11">
        <f t="shared" ref="I9:I40" si="21">I8*(C$4+E$4*(V8-W8))</f>
        <v>103.37662989295697</v>
      </c>
      <c r="J9" s="11">
        <f t="shared" ref="J9:J40" si="22">J8*(C$4+E$4*(W8-V8))</f>
        <v>106.63495334152876</v>
      </c>
      <c r="K9" s="58">
        <v>0</v>
      </c>
      <c r="L9" s="58">
        <v>0</v>
      </c>
      <c r="M9" s="13"/>
      <c r="N9" s="11">
        <f t="shared" ref="N9:N40" si="23">N8+Y9*(C9-C8)</f>
        <v>84.922515020483516</v>
      </c>
      <c r="O9" s="11">
        <f t="shared" ref="O9:O40" si="24">O8+Y9*(D9-D8)</f>
        <v>87.588371568111256</v>
      </c>
      <c r="P9" s="11">
        <f t="shared" ref="P9:P40" si="25">Z9*E9</f>
        <v>82.304376842521748</v>
      </c>
      <c r="Q9" s="11">
        <f t="shared" si="4"/>
        <v>67.918819899574615</v>
      </c>
      <c r="R9" s="11">
        <f t="shared" si="5"/>
        <v>41.350651957182791</v>
      </c>
      <c r="S9" s="11">
        <f t="shared" si="6"/>
        <v>53.317476670764378</v>
      </c>
      <c r="T9" s="11">
        <f t="shared" si="7"/>
        <v>41.350651957182791</v>
      </c>
      <c r="U9" s="11">
        <f t="shared" si="8"/>
        <v>53.317476670764378</v>
      </c>
      <c r="V9" s="8">
        <f t="shared" si="9"/>
        <v>0.22113932954860319</v>
      </c>
      <c r="W9" s="8">
        <f t="shared" si="10"/>
        <v>0.2324602302083974</v>
      </c>
      <c r="X9" s="8">
        <f t="shared" si="11"/>
        <v>0.22680313116627218</v>
      </c>
      <c r="Y9" s="7">
        <f t="shared" ref="Y9:Y40" si="26">(Z8*(E8+F8)+A$4*(G8+H8))/(2*I8)</f>
        <v>1.62448885426337</v>
      </c>
      <c r="Z9" s="7">
        <f t="shared" ref="Z9:Z40" si="27">Y9*I8/J8</f>
        <v>1.5923207581393428</v>
      </c>
      <c r="AA9" s="7">
        <f t="shared" si="12"/>
        <v>1.6537690289006128</v>
      </c>
      <c r="AB9" s="7">
        <f t="shared" si="13"/>
        <v>1.5810799356653058</v>
      </c>
      <c r="AC9" s="13"/>
      <c r="AD9" s="11">
        <f t="shared" si="14"/>
        <v>189.33625725589434</v>
      </c>
      <c r="AE9" s="11">
        <f t="shared" si="15"/>
        <v>94.668128627947169</v>
      </c>
      <c r="AF9" s="11">
        <f t="shared" si="16"/>
        <v>321.15368967697674</v>
      </c>
      <c r="AG9" s="11">
        <f t="shared" ref="AG9:AG25" si="28">AD9-AE9</f>
        <v>94.668128627947169</v>
      </c>
      <c r="AH9" s="14">
        <f t="shared" ref="AH9:AH25" si="29">AF9+AE9</f>
        <v>415.82181830492391</v>
      </c>
      <c r="AI9" s="8">
        <f t="shared" ref="AI9:AI25" si="30">AG9/AH9</f>
        <v>0.22766513073762432</v>
      </c>
      <c r="AJ9" s="17">
        <f t="shared" ref="AJ9:AJ16" si="31">AB124</f>
        <v>1.6443635173565059</v>
      </c>
      <c r="AK9" s="17">
        <f t="shared" ref="AK9:AK16" si="32">AC124</f>
        <v>1.5739069609338916</v>
      </c>
      <c r="AL9" s="19">
        <f t="shared" si="17"/>
        <v>0.22766513073762448</v>
      </c>
      <c r="AM9" s="19">
        <f t="shared" si="18"/>
        <v>0.22766513073762423</v>
      </c>
      <c r="AN9" s="9"/>
      <c r="AO9" s="119"/>
      <c r="AP9" s="120"/>
      <c r="AQ9" s="120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</row>
    <row r="10" spans="1:92" x14ac:dyDescent="0.3">
      <c r="A10" s="1">
        <f t="shared" ref="A10:A59" si="33">1+A9</f>
        <v>2</v>
      </c>
      <c r="B10" s="3"/>
      <c r="C10" s="11">
        <f t="shared" si="19"/>
        <v>54.097183210168041</v>
      </c>
      <c r="D10" s="11">
        <f t="shared" si="20"/>
        <v>56.164431061348779</v>
      </c>
      <c r="E10" s="11">
        <f t="shared" si="0"/>
        <v>54.097183210168041</v>
      </c>
      <c r="F10" s="11">
        <f t="shared" si="1"/>
        <v>44.931544849079025</v>
      </c>
      <c r="G10" s="11">
        <f t="shared" si="2"/>
        <v>86.555493136268865</v>
      </c>
      <c r="H10" s="11">
        <f t="shared" si="3"/>
        <v>112.32886212269756</v>
      </c>
      <c r="I10" s="11">
        <f t="shared" si="21"/>
        <v>108.19436642033608</v>
      </c>
      <c r="J10" s="11">
        <f t="shared" si="22"/>
        <v>112.32886212269756</v>
      </c>
      <c r="K10" s="58">
        <v>0</v>
      </c>
      <c r="L10" s="58">
        <v>0</v>
      </c>
      <c r="M10" s="13"/>
      <c r="N10" s="11">
        <f t="shared" si="23"/>
        <v>88.878699281948016</v>
      </c>
      <c r="O10" s="11">
        <f t="shared" si="24"/>
        <v>92.264042846160351</v>
      </c>
      <c r="P10" s="11">
        <f t="shared" si="25"/>
        <v>86.131279744838025</v>
      </c>
      <c r="Q10" s="11">
        <f t="shared" si="4"/>
        <v>71.538132470386344</v>
      </c>
      <c r="R10" s="11">
        <f t="shared" si="5"/>
        <v>43.277746568134432</v>
      </c>
      <c r="S10" s="11">
        <f t="shared" si="6"/>
        <v>56.164431061348779</v>
      </c>
      <c r="T10" s="11">
        <f t="shared" si="7"/>
        <v>43.277746568134432</v>
      </c>
      <c r="U10" s="11">
        <f t="shared" si="8"/>
        <v>56.164431061348779</v>
      </c>
      <c r="V10" s="8">
        <f t="shared" si="9"/>
        <v>0.22386901183261079</v>
      </c>
      <c r="W10" s="8">
        <f t="shared" si="10"/>
        <v>0.22991817275425544</v>
      </c>
      <c r="X10" s="8">
        <f t="shared" si="11"/>
        <v>0.22690517896729293</v>
      </c>
      <c r="Y10" s="7">
        <f t="shared" si="26"/>
        <v>1.6423414767418567</v>
      </c>
      <c r="Z10" s="7">
        <f t="shared" si="27"/>
        <v>1.5921583090605149</v>
      </c>
      <c r="AA10" s="7">
        <f t="shared" si="12"/>
        <v>1.6538720792565955</v>
      </c>
      <c r="AB10" s="7">
        <f t="shared" si="13"/>
        <v>1.5811975868208341</v>
      </c>
      <c r="AC10" s="13"/>
      <c r="AD10" s="11">
        <f t="shared" si="14"/>
        <v>198.88435525896642</v>
      </c>
      <c r="AE10" s="11">
        <f t="shared" si="15"/>
        <v>99.442177629483211</v>
      </c>
      <c r="AF10" s="11">
        <f t="shared" si="16"/>
        <v>337.23860199993618</v>
      </c>
      <c r="AG10" s="11">
        <f t="shared" si="28"/>
        <v>99.442177629483211</v>
      </c>
      <c r="AH10" s="14">
        <f t="shared" si="29"/>
        <v>436.68077962941936</v>
      </c>
      <c r="AI10" s="8">
        <f t="shared" si="30"/>
        <v>0.2277228178301616</v>
      </c>
      <c r="AJ10" s="17">
        <f t="shared" si="31"/>
        <v>1.6446996712432436</v>
      </c>
      <c r="AK10" s="17">
        <f t="shared" si="32"/>
        <v>1.574203408566009</v>
      </c>
      <c r="AL10" s="19">
        <f t="shared" si="17"/>
        <v>0.22772281783016166</v>
      </c>
      <c r="AM10" s="19">
        <f t="shared" si="18"/>
        <v>0.2277228178301616</v>
      </c>
      <c r="AN10" s="9"/>
      <c r="AO10" s="119"/>
      <c r="AP10" s="120"/>
      <c r="AQ10" s="120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</row>
    <row r="11" spans="1:92" x14ac:dyDescent="0.3">
      <c r="A11" s="1">
        <f t="shared" si="33"/>
        <v>3</v>
      </c>
      <c r="B11" s="3"/>
      <c r="C11" s="11">
        <f t="shared" si="19"/>
        <v>56.703869600682644</v>
      </c>
      <c r="D11" s="11">
        <f t="shared" si="20"/>
        <v>59.074576918885036</v>
      </c>
      <c r="E11" s="11">
        <f t="shared" si="0"/>
        <v>56.703869600682644</v>
      </c>
      <c r="F11" s="11">
        <f t="shared" si="1"/>
        <v>47.25966153510803</v>
      </c>
      <c r="G11" s="11">
        <f t="shared" si="2"/>
        <v>90.726191361092233</v>
      </c>
      <c r="H11" s="11">
        <f t="shared" si="3"/>
        <v>118.14915383777007</v>
      </c>
      <c r="I11" s="11">
        <f t="shared" si="21"/>
        <v>113.40773920136529</v>
      </c>
      <c r="J11" s="11">
        <f t="shared" si="22"/>
        <v>118.14915383777007</v>
      </c>
      <c r="K11" s="58">
        <v>0</v>
      </c>
      <c r="L11" s="58">
        <v>0</v>
      </c>
      <c r="M11" s="13"/>
      <c r="N11" s="11">
        <f t="shared" si="23"/>
        <v>93.173857541625154</v>
      </c>
      <c r="O11" s="11">
        <f t="shared" si="24"/>
        <v>97.059225366906333</v>
      </c>
      <c r="P11" s="11">
        <f t="shared" si="25"/>
        <v>89.994583557716467</v>
      </c>
      <c r="Q11" s="11">
        <f t="shared" si="4"/>
        <v>75.005702236580277</v>
      </c>
      <c r="R11" s="11">
        <f t="shared" si="5"/>
        <v>45.363095680546117</v>
      </c>
      <c r="S11" s="11">
        <f t="shared" si="6"/>
        <v>59.074576918885036</v>
      </c>
      <c r="T11" s="11">
        <f t="shared" si="7"/>
        <v>45.363095680546117</v>
      </c>
      <c r="U11" s="11">
        <f t="shared" si="8"/>
        <v>59.074576918885036</v>
      </c>
      <c r="V11" s="8">
        <f t="shared" si="9"/>
        <v>0.22570248721513142</v>
      </c>
      <c r="W11" s="8">
        <f t="shared" si="10"/>
        <v>0.22868239875455049</v>
      </c>
      <c r="X11" s="8">
        <f t="shared" si="11"/>
        <v>0.22720089632698351</v>
      </c>
      <c r="Y11" s="7">
        <f t="shared" si="26"/>
        <v>1.6477464551572687</v>
      </c>
      <c r="Z11" s="7">
        <f t="shared" si="27"/>
        <v>1.587097744677253</v>
      </c>
      <c r="AA11" s="7">
        <f t="shared" si="12"/>
        <v>1.6513886137973683</v>
      </c>
      <c r="AB11" s="7">
        <f t="shared" si="13"/>
        <v>1.5793205088521924</v>
      </c>
      <c r="AC11" s="13"/>
      <c r="AD11" s="11">
        <f t="shared" si="14"/>
        <v>208.87534519886231</v>
      </c>
      <c r="AE11" s="11">
        <f t="shared" si="15"/>
        <v>104.43767259943115</v>
      </c>
      <c r="AF11" s="11">
        <f t="shared" si="16"/>
        <v>354.11778365490659</v>
      </c>
      <c r="AG11" s="11">
        <f t="shared" si="28"/>
        <v>104.43767259943115</v>
      </c>
      <c r="AH11" s="14">
        <f t="shared" si="29"/>
        <v>458.55545625433774</v>
      </c>
      <c r="AI11" s="8">
        <f t="shared" si="30"/>
        <v>0.22775363628320847</v>
      </c>
      <c r="AJ11" s="17">
        <f t="shared" si="31"/>
        <v>1.6448792981617331</v>
      </c>
      <c r="AK11" s="17">
        <f t="shared" si="32"/>
        <v>1.5743618172006943</v>
      </c>
      <c r="AL11" s="19">
        <f t="shared" si="17"/>
        <v>0.2277536362832086</v>
      </c>
      <c r="AM11" s="19">
        <f t="shared" si="18"/>
        <v>0.22775363628320838</v>
      </c>
      <c r="AN11" s="9"/>
      <c r="AO11" s="119"/>
      <c r="AP11" s="120"/>
      <c r="AQ11" s="120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</row>
    <row r="12" spans="1:92" x14ac:dyDescent="0.3">
      <c r="A12" s="1">
        <f t="shared" si="33"/>
        <v>4</v>
      </c>
      <c r="B12" s="3"/>
      <c r="C12" s="11">
        <f t="shared" si="19"/>
        <v>59.488371326110951</v>
      </c>
      <c r="D12" s="11">
        <f t="shared" si="20"/>
        <v>62.081116868863347</v>
      </c>
      <c r="E12" s="11">
        <f t="shared" si="0"/>
        <v>59.488371326110951</v>
      </c>
      <c r="F12" s="11">
        <f t="shared" si="1"/>
        <v>49.664893495090681</v>
      </c>
      <c r="G12" s="11">
        <f t="shared" si="2"/>
        <v>87.79228736233874</v>
      </c>
      <c r="H12" s="11">
        <f t="shared" si="3"/>
        <v>124.16223373772669</v>
      </c>
      <c r="I12" s="11">
        <f t="shared" si="21"/>
        <v>118.9767426522219</v>
      </c>
      <c r="J12" s="11">
        <f t="shared" si="22"/>
        <v>124.16223373772669</v>
      </c>
      <c r="K12" s="58">
        <f>K8+4</f>
        <v>4</v>
      </c>
      <c r="L12" s="58">
        <v>0</v>
      </c>
      <c r="M12" s="13"/>
      <c r="N12" s="11">
        <f t="shared" si="23"/>
        <v>97.763744206006848</v>
      </c>
      <c r="O12" s="11">
        <f t="shared" si="24"/>
        <v>102.01511298454236</v>
      </c>
      <c r="P12" s="11">
        <f t="shared" si="25"/>
        <v>94.123621049560882</v>
      </c>
      <c r="Q12" s="11">
        <f t="shared" si="4"/>
        <v>78.580729486989654</v>
      </c>
      <c r="R12" s="11">
        <f t="shared" si="5"/>
        <v>43.89614368116937</v>
      </c>
      <c r="S12" s="11">
        <f t="shared" si="6"/>
        <v>62.081116868863347</v>
      </c>
      <c r="T12" s="11">
        <f t="shared" si="7"/>
        <v>43.89614368116937</v>
      </c>
      <c r="U12" s="11">
        <f t="shared" si="8"/>
        <v>62.081116868863347</v>
      </c>
      <c r="V12" s="8">
        <f t="shared" si="9"/>
        <v>0.23033702116185539</v>
      </c>
      <c r="W12" s="8">
        <f t="shared" si="10"/>
        <v>0.2129068602264069</v>
      </c>
      <c r="X12" s="8">
        <f t="shared" si="11"/>
        <v>0.22149637760386273</v>
      </c>
      <c r="Y12" s="7">
        <f t="shared" si="26"/>
        <v>1.6483691220107581</v>
      </c>
      <c r="Z12" s="7">
        <f t="shared" si="27"/>
        <v>1.5822188261564936</v>
      </c>
      <c r="AA12" s="7">
        <f t="shared" si="12"/>
        <v>1.5990096351439547</v>
      </c>
      <c r="AB12" s="7">
        <f t="shared" si="13"/>
        <v>1.5658055426768451</v>
      </c>
      <c r="AC12" s="13"/>
      <c r="AD12" s="11">
        <f t="shared" si="14"/>
        <v>211.95452110006545</v>
      </c>
      <c r="AE12" s="11">
        <f t="shared" si="15"/>
        <v>105.97726055003272</v>
      </c>
      <c r="AF12" s="11">
        <f t="shared" si="16"/>
        <v>362.4845247907046</v>
      </c>
      <c r="AG12" s="11">
        <f t="shared" si="28"/>
        <v>105.97726055003272</v>
      </c>
      <c r="AH12" s="14">
        <f t="shared" si="29"/>
        <v>468.46178534073732</v>
      </c>
      <c r="AI12" s="8">
        <f t="shared" si="30"/>
        <v>0.22622391807893102</v>
      </c>
      <c r="AJ12" s="17">
        <f t="shared" si="31"/>
        <v>1.5852806333919631</v>
      </c>
      <c r="AK12" s="17">
        <f t="shared" si="32"/>
        <v>1.5552697376658287</v>
      </c>
      <c r="AL12" s="19">
        <f t="shared" si="17"/>
        <v>0.226223918078931</v>
      </c>
      <c r="AM12" s="19">
        <f t="shared" si="18"/>
        <v>0.22622391807893108</v>
      </c>
      <c r="AN12" s="9"/>
      <c r="AP12" s="120"/>
      <c r="AQ12" s="120"/>
    </row>
    <row r="13" spans="1:92" x14ac:dyDescent="0.3">
      <c r="A13" s="1">
        <f t="shared" si="33"/>
        <v>5</v>
      </c>
      <c r="B13" s="3"/>
      <c r="C13" s="11">
        <f t="shared" si="19"/>
        <v>62.773857458217051</v>
      </c>
      <c r="D13" s="11">
        <f t="shared" si="20"/>
        <v>64.86054755488351</v>
      </c>
      <c r="E13" s="11">
        <f t="shared" si="0"/>
        <v>62.773857458217051</v>
      </c>
      <c r="F13" s="11">
        <f t="shared" si="1"/>
        <v>51.88843804390681</v>
      </c>
      <c r="G13" s="11">
        <f t="shared" si="2"/>
        <v>92.6409718397407</v>
      </c>
      <c r="H13" s="11">
        <f t="shared" si="3"/>
        <v>129.72109510976702</v>
      </c>
      <c r="I13" s="11">
        <f t="shared" si="21"/>
        <v>125.5477149164341</v>
      </c>
      <c r="J13" s="11">
        <f t="shared" si="22"/>
        <v>129.72109510976702</v>
      </c>
      <c r="K13" s="58">
        <f t="shared" ref="K13:L18" si="34">K9+4</f>
        <v>4</v>
      </c>
      <c r="L13" s="58">
        <v>0</v>
      </c>
      <c r="M13" s="13"/>
      <c r="N13" s="11">
        <f t="shared" si="23"/>
        <v>103.07483005430512</v>
      </c>
      <c r="O13" s="11">
        <f t="shared" si="24"/>
        <v>106.50814518412886</v>
      </c>
      <c r="P13" s="11">
        <f t="shared" si="25"/>
        <v>97.237784998139176</v>
      </c>
      <c r="Q13" s="11">
        <f t="shared" si="4"/>
        <v>80.376083081416908</v>
      </c>
      <c r="R13" s="11">
        <f t="shared" si="5"/>
        <v>46.32048591987035</v>
      </c>
      <c r="S13" s="11">
        <f t="shared" si="6"/>
        <v>64.86054755488351</v>
      </c>
      <c r="T13" s="11">
        <f t="shared" si="7"/>
        <v>46.32048591987035</v>
      </c>
      <c r="U13" s="11">
        <f t="shared" si="8"/>
        <v>64.86054755488351</v>
      </c>
      <c r="V13" s="8">
        <f t="shared" si="9"/>
        <v>0.2288001747294123</v>
      </c>
      <c r="W13" s="8">
        <f t="shared" si="10"/>
        <v>0.21748747992802786</v>
      </c>
      <c r="X13" s="8">
        <f t="shared" si="11"/>
        <v>0.22308581229617816</v>
      </c>
      <c r="Y13" s="7">
        <f t="shared" si="26"/>
        <v>1.6165296807671194</v>
      </c>
      <c r="Z13" s="7">
        <f t="shared" si="27"/>
        <v>1.5490172013542689</v>
      </c>
      <c r="AA13" s="7">
        <f t="shared" si="12"/>
        <v>1.5816983743568709</v>
      </c>
      <c r="AB13" s="7">
        <f t="shared" si="13"/>
        <v>1.5525409978315583</v>
      </c>
      <c r="AC13" s="13"/>
      <c r="AD13" s="11">
        <f t="shared" si="14"/>
        <v>222.36206694950772</v>
      </c>
      <c r="AE13" s="11">
        <f t="shared" si="15"/>
        <v>111.18103347475386</v>
      </c>
      <c r="AF13" s="11">
        <f t="shared" si="16"/>
        <v>380.52385882417298</v>
      </c>
      <c r="AG13" s="11">
        <f t="shared" si="28"/>
        <v>111.18103347475386</v>
      </c>
      <c r="AH13" s="14">
        <f t="shared" si="29"/>
        <v>491.70489229892684</v>
      </c>
      <c r="AI13" s="8">
        <f t="shared" si="30"/>
        <v>0.2261133358973425</v>
      </c>
      <c r="AJ13" s="17">
        <f t="shared" si="31"/>
        <v>1.5846558163850508</v>
      </c>
      <c r="AK13" s="17">
        <f t="shared" si="32"/>
        <v>1.5547155738393175</v>
      </c>
      <c r="AL13" s="19">
        <f t="shared" si="17"/>
        <v>0.22611333589734237</v>
      </c>
      <c r="AM13" s="19">
        <f t="shared" si="18"/>
        <v>0.2261133358973427</v>
      </c>
      <c r="AN13" s="9"/>
      <c r="AP13" s="120"/>
      <c r="AQ13" s="120"/>
    </row>
    <row r="14" spans="1:92" x14ac:dyDescent="0.3">
      <c r="A14" s="1">
        <f t="shared" si="33"/>
        <v>6</v>
      </c>
      <c r="B14" s="3"/>
      <c r="C14" s="11">
        <f t="shared" si="19"/>
        <v>66.125592778407025</v>
      </c>
      <c r="D14" s="11">
        <f t="shared" si="20"/>
        <v>67.883450658885977</v>
      </c>
      <c r="E14" s="11">
        <f t="shared" si="0"/>
        <v>66.125592778407025</v>
      </c>
      <c r="F14" s="11">
        <f t="shared" si="1"/>
        <v>54.306760527108786</v>
      </c>
      <c r="G14" s="11">
        <f t="shared" si="2"/>
        <v>97.587426143885708</v>
      </c>
      <c r="H14" s="11">
        <f t="shared" si="3"/>
        <v>120.26807510586282</v>
      </c>
      <c r="I14" s="11">
        <f t="shared" si="21"/>
        <v>132.25118555681405</v>
      </c>
      <c r="J14" s="11">
        <f t="shared" si="22"/>
        <v>135.76690131777195</v>
      </c>
      <c r="K14" s="58">
        <f t="shared" si="34"/>
        <v>4</v>
      </c>
      <c r="L14" s="58">
        <v>6</v>
      </c>
      <c r="M14" s="13"/>
      <c r="N14" s="11">
        <f t="shared" si="23"/>
        <v>108.41388966823457</v>
      </c>
      <c r="O14" s="11">
        <f t="shared" si="24"/>
        <v>111.32340007080852</v>
      </c>
      <c r="P14" s="11">
        <f t="shared" si="25"/>
        <v>101.94427428520481</v>
      </c>
      <c r="Q14" s="11">
        <f t="shared" si="4"/>
        <v>83.7234580152505</v>
      </c>
      <c r="R14" s="11">
        <f t="shared" si="5"/>
        <v>48.793713071942854</v>
      </c>
      <c r="S14" s="11">
        <f t="shared" si="6"/>
        <v>60.13403755293141</v>
      </c>
      <c r="T14" s="11">
        <f t="shared" si="7"/>
        <v>48.793713071942854</v>
      </c>
      <c r="U14" s="11">
        <f t="shared" si="8"/>
        <v>60.13403755293141</v>
      </c>
      <c r="V14" s="8">
        <f t="shared" si="9"/>
        <v>0.19688697609918068</v>
      </c>
      <c r="W14" s="8">
        <f t="shared" si="10"/>
        <v>0.22691401353508114</v>
      </c>
      <c r="X14" s="8">
        <f t="shared" si="11"/>
        <v>0.21178458075032086</v>
      </c>
      <c r="Y14" s="7">
        <f t="shared" si="26"/>
        <v>1.5929239942570521</v>
      </c>
      <c r="Z14" s="7">
        <f t="shared" si="27"/>
        <v>1.5416765279795601</v>
      </c>
      <c r="AA14" s="7">
        <f t="shared" si="12"/>
        <v>1.554786508097451</v>
      </c>
      <c r="AB14" s="7">
        <f t="shared" si="13"/>
        <v>1.4576518477311049</v>
      </c>
      <c r="AC14" s="13"/>
      <c r="AD14" s="11">
        <f t="shared" si="14"/>
        <v>217.85550124974853</v>
      </c>
      <c r="AE14" s="11">
        <f t="shared" si="15"/>
        <v>108.92775062487426</v>
      </c>
      <c r="AF14" s="11">
        <f t="shared" si="16"/>
        <v>367.92853109154021</v>
      </c>
      <c r="AG14" s="11">
        <f t="shared" si="28"/>
        <v>108.92775062487426</v>
      </c>
      <c r="AH14" s="14">
        <f t="shared" si="29"/>
        <v>476.85628171641446</v>
      </c>
      <c r="AI14" s="8">
        <f t="shared" si="30"/>
        <v>0.22842888895747712</v>
      </c>
      <c r="AJ14" s="17">
        <f t="shared" si="31"/>
        <v>1.484595467469648</v>
      </c>
      <c r="AK14" s="17">
        <f t="shared" si="32"/>
        <v>1.4031056270728259</v>
      </c>
      <c r="AL14" s="19">
        <f t="shared" si="17"/>
        <v>0.22842888895747723</v>
      </c>
      <c r="AM14" s="19">
        <f t="shared" si="18"/>
        <v>0.22842888895747698</v>
      </c>
      <c r="AN14" s="9"/>
      <c r="AP14" s="120"/>
      <c r="AQ14" s="120"/>
    </row>
    <row r="15" spans="1:92" x14ac:dyDescent="0.3">
      <c r="A15" s="1">
        <f t="shared" si="33"/>
        <v>7</v>
      </c>
      <c r="B15" s="3"/>
      <c r="C15" s="11">
        <f t="shared" si="19"/>
        <v>68.836205722378878</v>
      </c>
      <c r="D15" s="11">
        <f t="shared" si="20"/>
        <v>71.889124866094008</v>
      </c>
      <c r="E15" s="11">
        <f t="shared" si="0"/>
        <v>68.836205722378878</v>
      </c>
      <c r="F15" s="11">
        <f t="shared" si="1"/>
        <v>57.511299892875208</v>
      </c>
      <c r="G15" s="11">
        <f t="shared" si="2"/>
        <v>101.58771906165131</v>
      </c>
      <c r="H15" s="11">
        <f t="shared" si="3"/>
        <v>127.36486705922017</v>
      </c>
      <c r="I15" s="11">
        <f t="shared" si="21"/>
        <v>137.67241144475776</v>
      </c>
      <c r="J15" s="11">
        <f t="shared" si="22"/>
        <v>143.77824973218802</v>
      </c>
      <c r="K15" s="58">
        <f t="shared" si="34"/>
        <v>4</v>
      </c>
      <c r="L15" s="58">
        <v>6</v>
      </c>
      <c r="M15" s="13"/>
      <c r="N15" s="11">
        <f t="shared" si="23"/>
        <v>112.54918454460706</v>
      </c>
      <c r="O15" s="11">
        <f t="shared" si="24"/>
        <v>117.43443265564251</v>
      </c>
      <c r="P15" s="11">
        <f t="shared" si="25"/>
        <v>102.29668663280211</v>
      </c>
      <c r="Q15" s="11">
        <f t="shared" si="4"/>
        <v>85.46687547994685</v>
      </c>
      <c r="R15" s="11">
        <f t="shared" si="5"/>
        <v>50.793859530825657</v>
      </c>
      <c r="S15" s="11">
        <f t="shared" si="6"/>
        <v>63.682433529610087</v>
      </c>
      <c r="T15" s="11">
        <f t="shared" si="7"/>
        <v>50.793859530825657</v>
      </c>
      <c r="U15" s="11">
        <f t="shared" si="8"/>
        <v>63.682433529610087</v>
      </c>
      <c r="V15" s="8">
        <f t="shared" si="9"/>
        <v>0.20805444955779415</v>
      </c>
      <c r="W15" s="8">
        <f t="shared" si="10"/>
        <v>0.22210193591480587</v>
      </c>
      <c r="X15" s="8">
        <f t="shared" si="11"/>
        <v>0.21509065083118603</v>
      </c>
      <c r="Y15" s="7">
        <f t="shared" si="26"/>
        <v>1.5255940120735383</v>
      </c>
      <c r="Z15" s="7">
        <f t="shared" si="27"/>
        <v>1.4860883972218288</v>
      </c>
      <c r="AA15" s="7">
        <f t="shared" si="12"/>
        <v>1.5270101432968541</v>
      </c>
      <c r="AB15" s="7">
        <f t="shared" si="13"/>
        <v>1.4361628402763218</v>
      </c>
      <c r="AC15" s="13"/>
      <c r="AD15" s="11">
        <f t="shared" si="14"/>
        <v>228.9525861208715</v>
      </c>
      <c r="AE15" s="11">
        <f t="shared" si="15"/>
        <v>114.47629306043575</v>
      </c>
      <c r="AF15" s="11">
        <f t="shared" si="16"/>
        <v>386.37614084249094</v>
      </c>
      <c r="AG15" s="11">
        <f t="shared" si="28"/>
        <v>114.47629306043575</v>
      </c>
      <c r="AH15" s="14">
        <f t="shared" si="29"/>
        <v>500.85243390292669</v>
      </c>
      <c r="AI15" s="8">
        <f t="shared" si="30"/>
        <v>0.22856291656281161</v>
      </c>
      <c r="AJ15" s="17">
        <f t="shared" si="31"/>
        <v>1.4852985600333128</v>
      </c>
      <c r="AK15" s="17">
        <f t="shared" si="32"/>
        <v>1.4037238732618689</v>
      </c>
      <c r="AL15" s="19">
        <f t="shared" si="17"/>
        <v>0.22856291656281166</v>
      </c>
      <c r="AM15" s="19">
        <f t="shared" si="18"/>
        <v>0.22856291656281177</v>
      </c>
      <c r="AN15" s="9"/>
      <c r="AP15" s="120"/>
      <c r="AQ15" s="120"/>
    </row>
    <row r="16" spans="1:92" x14ac:dyDescent="0.3">
      <c r="A16" s="1">
        <f t="shared" si="33"/>
        <v>8</v>
      </c>
      <c r="B16" s="3"/>
      <c r="C16" s="11">
        <f t="shared" si="19"/>
        <v>71.987923310271754</v>
      </c>
      <c r="D16" s="11">
        <f t="shared" si="20"/>
        <v>75.786539559630896</v>
      </c>
      <c r="E16" s="11">
        <f t="shared" si="0"/>
        <v>71.987923310271754</v>
      </c>
      <c r="F16" s="11">
        <f t="shared" si="1"/>
        <v>60.629231647704721</v>
      </c>
      <c r="G16" s="11">
        <f t="shared" si="2"/>
        <v>97.991461159732097</v>
      </c>
      <c r="H16" s="11">
        <f t="shared" si="3"/>
        <v>134.26985728189428</v>
      </c>
      <c r="I16" s="11">
        <f t="shared" si="21"/>
        <v>143.97584662054351</v>
      </c>
      <c r="J16" s="11">
        <f t="shared" si="22"/>
        <v>151.57307911926179</v>
      </c>
      <c r="K16" s="58">
        <f t="shared" si="34"/>
        <v>8</v>
      </c>
      <c r="L16" s="58">
        <v>6</v>
      </c>
      <c r="M16" s="13"/>
      <c r="N16" s="11">
        <f t="shared" si="23"/>
        <v>117.31910031699795</v>
      </c>
      <c r="O16" s="11">
        <f t="shared" si="24"/>
        <v>123.33291159603463</v>
      </c>
      <c r="P16" s="11">
        <f t="shared" si="25"/>
        <v>104.32221207683077</v>
      </c>
      <c r="Q16" s="11">
        <f t="shared" si="4"/>
        <v>87.861619993483799</v>
      </c>
      <c r="R16" s="11">
        <f t="shared" si="5"/>
        <v>48.995730579866049</v>
      </c>
      <c r="S16" s="11">
        <f t="shared" si="6"/>
        <v>67.134928640947138</v>
      </c>
      <c r="T16" s="11">
        <f t="shared" si="7"/>
        <v>48.995730579866049</v>
      </c>
      <c r="U16" s="11">
        <f t="shared" si="8"/>
        <v>67.134928640947138</v>
      </c>
      <c r="V16" s="8">
        <f t="shared" si="9"/>
        <v>0.21765177431752769</v>
      </c>
      <c r="W16" s="8">
        <f t="shared" si="10"/>
        <v>0.20560535192413545</v>
      </c>
      <c r="X16" s="8">
        <f t="shared" si="11"/>
        <v>0.21154416260917888</v>
      </c>
      <c r="Y16" s="7">
        <f t="shared" si="26"/>
        <v>1.5134337513977207</v>
      </c>
      <c r="Z16" s="7">
        <f t="shared" si="27"/>
        <v>1.4491626828460729</v>
      </c>
      <c r="AA16" s="7">
        <f t="shared" si="12"/>
        <v>1.462534405778211</v>
      </c>
      <c r="AB16" s="7">
        <f t="shared" si="13"/>
        <v>1.411038968602508</v>
      </c>
      <c r="AC16" s="13"/>
      <c r="AD16" s="11">
        <f t="shared" si="14"/>
        <v>232.26131844162637</v>
      </c>
      <c r="AE16" s="11">
        <f t="shared" si="15"/>
        <v>116.13065922081319</v>
      </c>
      <c r="AF16" s="11">
        <f t="shared" si="16"/>
        <v>395.28102407679239</v>
      </c>
      <c r="AG16" s="11">
        <f t="shared" si="28"/>
        <v>116.13065922081319</v>
      </c>
      <c r="AH16" s="14">
        <f t="shared" si="29"/>
        <v>511.41168329760558</v>
      </c>
      <c r="AI16" s="8">
        <f t="shared" si="30"/>
        <v>0.22707861985474689</v>
      </c>
      <c r="AJ16" s="17">
        <f t="shared" si="31"/>
        <v>1.4306562704477643</v>
      </c>
      <c r="AK16" s="17">
        <f t="shared" si="32"/>
        <v>1.3864462875725181</v>
      </c>
      <c r="AL16" s="19">
        <f t="shared" si="17"/>
        <v>0.22707861985474681</v>
      </c>
      <c r="AM16" s="19">
        <f t="shared" si="18"/>
        <v>0.22707861985474684</v>
      </c>
      <c r="AN16" s="9"/>
      <c r="AP16" s="120"/>
      <c r="AQ16" s="120"/>
    </row>
    <row r="17" spans="1:43" x14ac:dyDescent="0.3">
      <c r="A17" s="1">
        <f t="shared" si="33"/>
        <v>9</v>
      </c>
      <c r="B17" s="3"/>
      <c r="C17" s="11">
        <f t="shared" si="19"/>
        <v>75.847478555210941</v>
      </c>
      <c r="D17" s="11">
        <f t="shared" si="20"/>
        <v>79.301979537431791</v>
      </c>
      <c r="E17" s="11">
        <f t="shared" si="0"/>
        <v>75.847478555210941</v>
      </c>
      <c r="F17" s="11">
        <f t="shared" si="1"/>
        <v>63.441583629945434</v>
      </c>
      <c r="G17" s="11">
        <f t="shared" si="2"/>
        <v>103.24516817734145</v>
      </c>
      <c r="H17" s="11">
        <f t="shared" si="3"/>
        <v>140.49810872133355</v>
      </c>
      <c r="I17" s="11">
        <f t="shared" si="21"/>
        <v>151.69495711042188</v>
      </c>
      <c r="J17" s="11">
        <f t="shared" si="22"/>
        <v>158.60395907486358</v>
      </c>
      <c r="K17" s="58">
        <f t="shared" si="34"/>
        <v>8</v>
      </c>
      <c r="L17" s="58">
        <v>6</v>
      </c>
      <c r="M17" s="13"/>
      <c r="N17" s="11">
        <f t="shared" si="23"/>
        <v>123.00814311583925</v>
      </c>
      <c r="O17" s="11">
        <f t="shared" si="24"/>
        <v>128.51472328708147</v>
      </c>
      <c r="P17" s="11">
        <f t="shared" si="25"/>
        <v>106.19661036900665</v>
      </c>
      <c r="Q17" s="11">
        <f t="shared" si="4"/>
        <v>88.82669887355398</v>
      </c>
      <c r="R17" s="11">
        <f t="shared" si="5"/>
        <v>51.622584088670727</v>
      </c>
      <c r="S17" s="11">
        <f t="shared" si="6"/>
        <v>70.249054360666776</v>
      </c>
      <c r="T17" s="11">
        <f t="shared" si="7"/>
        <v>51.622584088670727</v>
      </c>
      <c r="U17" s="11">
        <f t="shared" si="8"/>
        <v>70.249054360666776</v>
      </c>
      <c r="V17" s="8">
        <f t="shared" si="9"/>
        <v>0.21922402264994528</v>
      </c>
      <c r="W17" s="8">
        <f t="shared" si="10"/>
        <v>0.20969936336514947</v>
      </c>
      <c r="X17" s="8">
        <f t="shared" si="11"/>
        <v>0.21440502993983904</v>
      </c>
      <c r="Y17" s="7">
        <f t="shared" si="26"/>
        <v>1.4740151229344396</v>
      </c>
      <c r="Z17" s="7">
        <f t="shared" si="27"/>
        <v>1.4001336945130476</v>
      </c>
      <c r="AA17" s="7">
        <f t="shared" si="12"/>
        <v>1.4372922629151341</v>
      </c>
      <c r="AB17" s="7">
        <f t="shared" si="13"/>
        <v>1.3917470865843391</v>
      </c>
      <c r="AC17" s="13"/>
      <c r="AD17" s="11">
        <f t="shared" si="14"/>
        <v>243.74327689867499</v>
      </c>
      <c r="AE17" s="11">
        <f t="shared" si="15"/>
        <v>121.8716384493375</v>
      </c>
      <c r="AF17" s="11">
        <f t="shared" si="16"/>
        <v>414.98483182706946</v>
      </c>
      <c r="AG17" s="11">
        <f t="shared" si="28"/>
        <v>121.8716384493375</v>
      </c>
      <c r="AH17" s="14">
        <f t="shared" si="29"/>
        <v>536.85647027640698</v>
      </c>
      <c r="AI17" s="8">
        <f t="shared" si="30"/>
        <v>0.22700972270407849</v>
      </c>
      <c r="AJ17" s="17">
        <f t="shared" ref="AJ17:AJ59" si="35">AB132</f>
        <v>1.4303059160350993</v>
      </c>
      <c r="AK17" s="17">
        <f t="shared" ref="AK17:AK59" si="36">AC132</f>
        <v>1.386136434681934</v>
      </c>
      <c r="AL17" s="19">
        <f t="shared" si="17"/>
        <v>0.22700972270407835</v>
      </c>
      <c r="AM17" s="19">
        <f t="shared" si="18"/>
        <v>0.2270097227040786</v>
      </c>
      <c r="AN17" s="9"/>
      <c r="AP17" s="120"/>
      <c r="AQ17" s="120"/>
    </row>
    <row r="18" spans="1:43" x14ac:dyDescent="0.3">
      <c r="A18" s="1">
        <f t="shared" si="33"/>
        <v>10</v>
      </c>
      <c r="B18" s="3"/>
      <c r="C18" s="11">
        <f t="shared" si="19"/>
        <v>79.856578900226253</v>
      </c>
      <c r="D18" s="11">
        <f t="shared" si="20"/>
        <v>83.040481213592216</v>
      </c>
      <c r="E18" s="11">
        <f t="shared" si="0"/>
        <v>79.856578900226253</v>
      </c>
      <c r="F18" s="11">
        <f t="shared" si="1"/>
        <v>66.43238497087377</v>
      </c>
      <c r="G18" s="11">
        <f t="shared" si="2"/>
        <v>108.70243910111571</v>
      </c>
      <c r="H18" s="11">
        <f t="shared" si="3"/>
        <v>135.70023814096476</v>
      </c>
      <c r="I18" s="11">
        <f t="shared" si="21"/>
        <v>159.71315780045251</v>
      </c>
      <c r="J18" s="11">
        <f t="shared" si="22"/>
        <v>166.08096242718443</v>
      </c>
      <c r="K18" s="58">
        <f t="shared" si="34"/>
        <v>8</v>
      </c>
      <c r="L18" s="58">
        <f t="shared" si="34"/>
        <v>10</v>
      </c>
      <c r="M18" s="13"/>
      <c r="N18" s="11">
        <f t="shared" si="23"/>
        <v>128.8061581104958</v>
      </c>
      <c r="O18" s="11">
        <f t="shared" si="24"/>
        <v>133.92139483694112</v>
      </c>
      <c r="P18" s="11">
        <f t="shared" si="25"/>
        <v>110.45877640554932</v>
      </c>
      <c r="Q18" s="11">
        <f t="shared" si="4"/>
        <v>91.89023695534658</v>
      </c>
      <c r="R18" s="11">
        <f t="shared" si="5"/>
        <v>54.351219550557857</v>
      </c>
      <c r="S18" s="11">
        <f t="shared" si="6"/>
        <v>67.850119070482378</v>
      </c>
      <c r="T18" s="11">
        <f t="shared" si="7"/>
        <v>54.351219550557857</v>
      </c>
      <c r="U18" s="11">
        <f t="shared" si="8"/>
        <v>67.850119070482378</v>
      </c>
      <c r="V18" s="8">
        <f t="shared" si="9"/>
        <v>0.19946398906953908</v>
      </c>
      <c r="W18" s="8">
        <f t="shared" si="10"/>
        <v>0.21669655339416832</v>
      </c>
      <c r="X18" s="8">
        <f t="shared" si="11"/>
        <v>0.20808094020791795</v>
      </c>
      <c r="Y18" s="7">
        <f t="shared" si="26"/>
        <v>1.4462134882369504</v>
      </c>
      <c r="Z18" s="7">
        <f t="shared" si="27"/>
        <v>1.3832144818469847</v>
      </c>
      <c r="AA18" s="7">
        <f t="shared" si="12"/>
        <v>1.4144477791664998</v>
      </c>
      <c r="AB18" s="7">
        <f t="shared" si="13"/>
        <v>1.3297476485017592</v>
      </c>
      <c r="AC18" s="13"/>
      <c r="AD18" s="11">
        <f t="shared" si="14"/>
        <v>244.40267724208047</v>
      </c>
      <c r="AE18" s="11">
        <f t="shared" si="15"/>
        <v>122.20133862104024</v>
      </c>
      <c r="AF18" s="11">
        <f t="shared" si="16"/>
        <v>412.52797775482242</v>
      </c>
      <c r="AG18" s="11">
        <f t="shared" si="28"/>
        <v>122.20133862104024</v>
      </c>
      <c r="AH18" s="14">
        <f t="shared" si="29"/>
        <v>534.72931637586271</v>
      </c>
      <c r="AI18" s="8">
        <f t="shared" si="30"/>
        <v>0.22852934162888608</v>
      </c>
      <c r="AJ18" s="17">
        <f t="shared" si="35"/>
        <v>1.3698296001756418</v>
      </c>
      <c r="AK18" s="17">
        <f t="shared" si="36"/>
        <v>1.294607317037243</v>
      </c>
      <c r="AL18" s="19">
        <f t="shared" si="17"/>
        <v>0.22852934162888605</v>
      </c>
      <c r="AM18" s="19">
        <f t="shared" si="18"/>
        <v>0.22852934162888625</v>
      </c>
      <c r="AN18" s="9"/>
      <c r="AP18" s="120"/>
      <c r="AQ18" s="120"/>
    </row>
    <row r="19" spans="1:43" x14ac:dyDescent="0.3">
      <c r="A19" s="1">
        <f t="shared" si="33"/>
        <v>11</v>
      </c>
      <c r="B19" s="3"/>
      <c r="C19" s="11">
        <f t="shared" si="19"/>
        <v>83.436567755444671</v>
      </c>
      <c r="D19" s="11">
        <f t="shared" si="20"/>
        <v>87.62180540449026</v>
      </c>
      <c r="E19" s="11">
        <f t="shared" si="0"/>
        <v>83.436567755444671</v>
      </c>
      <c r="F19" s="11">
        <f t="shared" si="1"/>
        <v>70.097444323592214</v>
      </c>
      <c r="G19" s="11">
        <f t="shared" si="2"/>
        <v>113.57559452395526</v>
      </c>
      <c r="H19" s="11">
        <f t="shared" si="3"/>
        <v>143.1867889728025</v>
      </c>
      <c r="I19" s="11">
        <f t="shared" si="21"/>
        <v>166.87313551088934</v>
      </c>
      <c r="J19" s="11">
        <f t="shared" si="22"/>
        <v>175.24361080898052</v>
      </c>
      <c r="K19" s="58">
        <f t="shared" ref="K19:L19" si="37">K15+4</f>
        <v>8</v>
      </c>
      <c r="L19" s="58">
        <f t="shared" si="37"/>
        <v>10</v>
      </c>
      <c r="M19" s="13"/>
      <c r="N19" s="11">
        <f t="shared" si="23"/>
        <v>133.81315344962405</v>
      </c>
      <c r="O19" s="11">
        <f t="shared" si="24"/>
        <v>140.3288641890943</v>
      </c>
      <c r="P19" s="11">
        <f t="shared" si="25"/>
        <v>112.22065177758562</v>
      </c>
      <c r="Q19" s="11">
        <f t="shared" si="4"/>
        <v>94.279775661352204</v>
      </c>
      <c r="R19" s="11">
        <f t="shared" si="5"/>
        <v>56.78779726197763</v>
      </c>
      <c r="S19" s="11">
        <f t="shared" si="6"/>
        <v>71.593394486401252</v>
      </c>
      <c r="T19" s="11">
        <f t="shared" si="7"/>
        <v>56.78779726197763</v>
      </c>
      <c r="U19" s="11">
        <f t="shared" si="8"/>
        <v>71.593394486401252</v>
      </c>
      <c r="V19" s="8">
        <f t="shared" si="9"/>
        <v>0.20679818055754659</v>
      </c>
      <c r="W19" s="8">
        <f t="shared" si="10"/>
        <v>0.21475440377954774</v>
      </c>
      <c r="X19" s="8">
        <f t="shared" si="11"/>
        <v>0.21079837297850307</v>
      </c>
      <c r="Y19" s="7">
        <f t="shared" si="26"/>
        <v>1.3986064039919401</v>
      </c>
      <c r="Z19" s="7">
        <f t="shared" si="27"/>
        <v>1.3449816405021362</v>
      </c>
      <c r="AA19" s="7">
        <f t="shared" si="12"/>
        <v>1.3953279503867939</v>
      </c>
      <c r="AB19" s="7">
        <f t="shared" si="13"/>
        <v>1.3148557013004698</v>
      </c>
      <c r="AC19" s="13"/>
      <c r="AD19" s="11">
        <f t="shared" si="14"/>
        <v>256.76238349675776</v>
      </c>
      <c r="AE19" s="11">
        <f t="shared" si="15"/>
        <v>128.38119174837888</v>
      </c>
      <c r="AF19" s="11">
        <f t="shared" si="16"/>
        <v>433.20099895821005</v>
      </c>
      <c r="AG19" s="11">
        <f t="shared" si="28"/>
        <v>128.38119174837888</v>
      </c>
      <c r="AH19" s="14">
        <f t="shared" si="29"/>
        <v>561.5821907065889</v>
      </c>
      <c r="AI19" s="8">
        <f t="shared" si="30"/>
        <v>0.22860623764946722</v>
      </c>
      <c r="AJ19" s="17">
        <f t="shared" si="35"/>
        <v>1.370201812524678</v>
      </c>
      <c r="AK19" s="17">
        <f t="shared" si="36"/>
        <v>1.2949346096980574</v>
      </c>
      <c r="AL19" s="19">
        <f t="shared" si="17"/>
        <v>0.22860623764946736</v>
      </c>
      <c r="AM19" s="19">
        <f t="shared" si="18"/>
        <v>0.22860623764946716</v>
      </c>
      <c r="AN19" s="9"/>
      <c r="AP19" s="120"/>
      <c r="AQ19" s="120"/>
    </row>
    <row r="20" spans="1:43" x14ac:dyDescent="0.3">
      <c r="A20" s="1">
        <f t="shared" si="33"/>
        <v>12</v>
      </c>
      <c r="B20" s="3"/>
      <c r="C20" s="11">
        <f t="shared" si="19"/>
        <v>87.409244155834926</v>
      </c>
      <c r="D20" s="11">
        <f t="shared" si="20"/>
        <v>92.212037267588627</v>
      </c>
      <c r="E20" s="11">
        <f t="shared" si="0"/>
        <v>87.409244155834926</v>
      </c>
      <c r="F20" s="11">
        <f t="shared" si="1"/>
        <v>73.76962981407091</v>
      </c>
      <c r="G20" s="11">
        <f t="shared" si="2"/>
        <v>109.74639311696316</v>
      </c>
      <c r="H20" s="11">
        <f t="shared" si="3"/>
        <v>150.68789623809539</v>
      </c>
      <c r="I20" s="11">
        <f t="shared" si="21"/>
        <v>174.81848831166985</v>
      </c>
      <c r="J20" s="11">
        <f t="shared" si="22"/>
        <v>184.42407453517725</v>
      </c>
      <c r="K20" s="58">
        <f t="shared" ref="K20:L20" si="38">K16+4</f>
        <v>12</v>
      </c>
      <c r="L20" s="58">
        <f t="shared" si="38"/>
        <v>10</v>
      </c>
      <c r="M20" s="13"/>
      <c r="N20" s="11">
        <f t="shared" si="23"/>
        <v>139.32750191125103</v>
      </c>
      <c r="O20" s="11">
        <f t="shared" si="24"/>
        <v>146.70042216706128</v>
      </c>
      <c r="P20" s="11">
        <f t="shared" si="25"/>
        <v>115.53474606710593</v>
      </c>
      <c r="Q20" s="11">
        <f t="shared" si="4"/>
        <v>97.506339636551445</v>
      </c>
      <c r="R20" s="11">
        <f t="shared" si="5"/>
        <v>54.873196558481581</v>
      </c>
      <c r="S20" s="11">
        <f t="shared" si="6"/>
        <v>75.343948119047695</v>
      </c>
      <c r="T20" s="11">
        <f t="shared" si="7"/>
        <v>54.873196558481581</v>
      </c>
      <c r="U20" s="11">
        <f t="shared" si="8"/>
        <v>75.343948119047695</v>
      </c>
      <c r="V20" s="8">
        <f t="shared" si="9"/>
        <v>0.21414967538815702</v>
      </c>
      <c r="W20" s="8">
        <f t="shared" si="10"/>
        <v>0.1999288306673494</v>
      </c>
      <c r="X20" s="8">
        <f t="shared" si="11"/>
        <v>0.20692834850208067</v>
      </c>
      <c r="Y20" s="7">
        <f t="shared" si="26"/>
        <v>1.3880688749492134</v>
      </c>
      <c r="Z20" s="7">
        <f t="shared" si="27"/>
        <v>1.3217680484815577</v>
      </c>
      <c r="AA20" s="7">
        <f t="shared" si="12"/>
        <v>1.3413969477763721</v>
      </c>
      <c r="AB20" s="7">
        <f t="shared" si="13"/>
        <v>1.2957873803887814</v>
      </c>
      <c r="AC20" s="13"/>
      <c r="AD20" s="11">
        <f t="shared" si="14"/>
        <v>260.43428935505858</v>
      </c>
      <c r="AE20" s="11">
        <f t="shared" si="15"/>
        <v>130.21714467752929</v>
      </c>
      <c r="AF20" s="11">
        <f t="shared" si="16"/>
        <v>443.17582110058163</v>
      </c>
      <c r="AG20" s="11">
        <f t="shared" si="28"/>
        <v>130.21714467752929</v>
      </c>
      <c r="AH20" s="14">
        <f t="shared" si="29"/>
        <v>573.39296577811092</v>
      </c>
      <c r="AI20" s="8">
        <f t="shared" si="30"/>
        <v>0.22709930614656362</v>
      </c>
      <c r="AJ20" s="17">
        <f t="shared" si="35"/>
        <v>1.3196888417706765</v>
      </c>
      <c r="AK20" s="17">
        <f t="shared" si="36"/>
        <v>1.2788997415382517</v>
      </c>
      <c r="AL20" s="19">
        <f t="shared" si="17"/>
        <v>0.2270993061465636</v>
      </c>
      <c r="AM20" s="19">
        <f t="shared" si="18"/>
        <v>0.22709930614656379</v>
      </c>
      <c r="AN20" s="9"/>
      <c r="AP20" s="120"/>
      <c r="AQ20" s="120"/>
    </row>
    <row r="21" spans="1:43" x14ac:dyDescent="0.3">
      <c r="A21" s="1">
        <f t="shared" si="33"/>
        <v>13</v>
      </c>
      <c r="B21" s="3"/>
      <c r="C21" s="11">
        <f t="shared" si="19"/>
        <v>92.152616350117668</v>
      </c>
      <c r="D21" s="11">
        <f t="shared" si="20"/>
        <v>96.429239211956542</v>
      </c>
      <c r="E21" s="11">
        <f t="shared" si="0"/>
        <v>92.152616350117668</v>
      </c>
      <c r="F21" s="11">
        <f t="shared" si="1"/>
        <v>77.143391369565236</v>
      </c>
      <c r="G21" s="11">
        <f t="shared" si="2"/>
        <v>115.70191869736685</v>
      </c>
      <c r="H21" s="11">
        <f t="shared" si="3"/>
        <v>157.579418297888</v>
      </c>
      <c r="I21" s="11">
        <f t="shared" si="21"/>
        <v>184.30523270023534</v>
      </c>
      <c r="J21" s="11">
        <f t="shared" si="22"/>
        <v>192.85847842391308</v>
      </c>
      <c r="K21" s="58">
        <f t="shared" ref="K21:L21" si="39">K17+4</f>
        <v>12</v>
      </c>
      <c r="L21" s="58">
        <f t="shared" si="39"/>
        <v>10</v>
      </c>
      <c r="M21" s="13"/>
      <c r="N21" s="11">
        <f t="shared" si="23"/>
        <v>145.7509355835727</v>
      </c>
      <c r="O21" s="11">
        <f t="shared" si="24"/>
        <v>152.41132062978025</v>
      </c>
      <c r="P21" s="11">
        <f t="shared" si="25"/>
        <v>118.29256754841818</v>
      </c>
      <c r="Q21" s="11">
        <f t="shared" si="4"/>
        <v>99.025835575060199</v>
      </c>
      <c r="R21" s="11">
        <f t="shared" si="5"/>
        <v>57.850959348683425</v>
      </c>
      <c r="S21" s="11">
        <f t="shared" si="6"/>
        <v>78.789709148943999</v>
      </c>
      <c r="T21" s="11">
        <f t="shared" si="7"/>
        <v>57.850959348683425</v>
      </c>
      <c r="U21" s="11">
        <f t="shared" si="8"/>
        <v>78.789709148943999</v>
      </c>
      <c r="V21" s="8">
        <f t="shared" si="9"/>
        <v>0.21484166776064664</v>
      </c>
      <c r="W21" s="8">
        <f t="shared" si="10"/>
        <v>0.20435746577754618</v>
      </c>
      <c r="X21" s="8">
        <f t="shared" si="11"/>
        <v>0.20953258644580566</v>
      </c>
      <c r="Y21" s="7">
        <f t="shared" si="26"/>
        <v>1.354191366231799</v>
      </c>
      <c r="Z21" s="7">
        <f t="shared" si="27"/>
        <v>1.2836593493882622</v>
      </c>
      <c r="AA21" s="7">
        <f t="shared" si="12"/>
        <v>1.3216711355094837</v>
      </c>
      <c r="AB21" s="7">
        <f t="shared" si="13"/>
        <v>1.2807776767404284</v>
      </c>
      <c r="AC21" s="13"/>
      <c r="AD21" s="11">
        <f t="shared" si="14"/>
        <v>273.28133699525483</v>
      </c>
      <c r="AE21" s="11">
        <f t="shared" si="15"/>
        <v>136.64066849762742</v>
      </c>
      <c r="AF21" s="11">
        <f t="shared" si="16"/>
        <v>465.25293133342848</v>
      </c>
      <c r="AG21" s="11">
        <f t="shared" si="28"/>
        <v>136.64066849762742</v>
      </c>
      <c r="AH21" s="14">
        <f t="shared" si="29"/>
        <v>601.89359983105589</v>
      </c>
      <c r="AI21" s="8">
        <f t="shared" si="30"/>
        <v>0.22701797881881575</v>
      </c>
      <c r="AJ21" s="17">
        <f t="shared" si="35"/>
        <v>1.319307354384875</v>
      </c>
      <c r="AK21" s="17">
        <f t="shared" si="36"/>
        <v>1.278562355381945</v>
      </c>
      <c r="AL21" s="19">
        <f t="shared" si="17"/>
        <v>0.22701797881881589</v>
      </c>
      <c r="AM21" s="19">
        <f t="shared" si="18"/>
        <v>0.22701797881881569</v>
      </c>
      <c r="AN21" s="9"/>
      <c r="AP21" s="120"/>
      <c r="AQ21" s="120"/>
    </row>
    <row r="22" spans="1:43" x14ac:dyDescent="0.3">
      <c r="A22" s="1">
        <f t="shared" si="33"/>
        <v>14</v>
      </c>
      <c r="B22" s="3"/>
      <c r="C22" s="11">
        <f t="shared" si="19"/>
        <v>97.050091160549286</v>
      </c>
      <c r="D22" s="11">
        <f t="shared" si="20"/>
        <v>100.94740608626192</v>
      </c>
      <c r="E22" s="11">
        <f t="shared" si="0"/>
        <v>97.050091160549286</v>
      </c>
      <c r="F22" s="11">
        <f t="shared" si="1"/>
        <v>80.757924869009543</v>
      </c>
      <c r="G22" s="11">
        <f t="shared" si="2"/>
        <v>121.85092731787182</v>
      </c>
      <c r="H22" s="11">
        <f t="shared" si="3"/>
        <v>152.15639821941147</v>
      </c>
      <c r="I22" s="11">
        <f t="shared" si="21"/>
        <v>194.10018232109857</v>
      </c>
      <c r="J22" s="11">
        <f t="shared" si="22"/>
        <v>201.89481217252384</v>
      </c>
      <c r="K22" s="58">
        <f t="shared" ref="K22:L22" si="40">K18+4</f>
        <v>12</v>
      </c>
      <c r="L22" s="58">
        <f t="shared" si="40"/>
        <v>14</v>
      </c>
      <c r="M22" s="13"/>
      <c r="N22" s="11">
        <f t="shared" si="23"/>
        <v>152.26919834267645</v>
      </c>
      <c r="O22" s="11">
        <f t="shared" si="24"/>
        <v>158.4247459185579</v>
      </c>
      <c r="P22" s="11">
        <f t="shared" si="25"/>
        <v>123.43960683234654</v>
      </c>
      <c r="Q22" s="11">
        <f t="shared" si="4"/>
        <v>102.71733261883828</v>
      </c>
      <c r="R22" s="11">
        <f t="shared" si="5"/>
        <v>60.925463658935911</v>
      </c>
      <c r="S22" s="11">
        <f t="shared" si="6"/>
        <v>76.078199109705736</v>
      </c>
      <c r="T22" s="11">
        <f t="shared" si="7"/>
        <v>60.925463658935911</v>
      </c>
      <c r="U22" s="11">
        <f t="shared" si="8"/>
        <v>76.078199109705736</v>
      </c>
      <c r="V22" s="8">
        <f t="shared" si="9"/>
        <v>0.19521798012597985</v>
      </c>
      <c r="W22" s="8">
        <f t="shared" si="10"/>
        <v>0.21139476327782036</v>
      </c>
      <c r="X22" s="8">
        <f t="shared" si="11"/>
        <v>0.20331340566608777</v>
      </c>
      <c r="Y22" s="7">
        <f t="shared" si="26"/>
        <v>1.3309436008164588</v>
      </c>
      <c r="Z22" s="7">
        <f t="shared" si="27"/>
        <v>1.2719164439334865</v>
      </c>
      <c r="AA22" s="7">
        <f t="shared" si="12"/>
        <v>1.3024579736540927</v>
      </c>
      <c r="AB22" s="7">
        <f t="shared" si="13"/>
        <v>1.2251772701582233</v>
      </c>
      <c r="AC22" s="13"/>
      <c r="AD22" s="11">
        <f t="shared" si="14"/>
        <v>274.00732553728329</v>
      </c>
      <c r="AE22" s="11">
        <f t="shared" si="15"/>
        <v>137.00366276864165</v>
      </c>
      <c r="AF22" s="11">
        <f t="shared" si="16"/>
        <v>462.49208439557367</v>
      </c>
      <c r="AG22" s="11">
        <f t="shared" si="28"/>
        <v>137.00366276864165</v>
      </c>
      <c r="AH22" s="14">
        <f t="shared" si="29"/>
        <v>599.49574716421535</v>
      </c>
      <c r="AI22" s="8">
        <f t="shared" si="30"/>
        <v>0.22853150070990122</v>
      </c>
      <c r="AJ22" s="17">
        <f t="shared" si="35"/>
        <v>1.2634968455563389</v>
      </c>
      <c r="AK22" s="17">
        <f t="shared" si="36"/>
        <v>1.1941130435923724</v>
      </c>
      <c r="AL22" s="19">
        <f t="shared" si="17"/>
        <v>0.22853150070990116</v>
      </c>
      <c r="AM22" s="19">
        <f t="shared" si="18"/>
        <v>0.22853150070990108</v>
      </c>
      <c r="AN22" s="9"/>
      <c r="AP22" s="120"/>
      <c r="AQ22" s="120"/>
    </row>
    <row r="23" spans="1:43" x14ac:dyDescent="0.3">
      <c r="A23" s="1">
        <f t="shared" si="33"/>
        <v>15</v>
      </c>
      <c r="B23" s="3"/>
      <c r="C23" s="11">
        <f t="shared" si="19"/>
        <v>101.43160823470558</v>
      </c>
      <c r="D23" s="11">
        <f t="shared" si="20"/>
        <v>106.4846776799745</v>
      </c>
      <c r="E23" s="11">
        <f t="shared" si="0"/>
        <v>101.43160823470558</v>
      </c>
      <c r="F23" s="11">
        <f t="shared" si="1"/>
        <v>85.187742143979605</v>
      </c>
      <c r="G23" s="11">
        <f t="shared" si="2"/>
        <v>127.35212687534384</v>
      </c>
      <c r="H23" s="11">
        <f t="shared" si="3"/>
        <v>160.5026384481302</v>
      </c>
      <c r="I23" s="11">
        <f t="shared" si="21"/>
        <v>202.86321646941116</v>
      </c>
      <c r="J23" s="11">
        <f t="shared" si="22"/>
        <v>212.96935535994899</v>
      </c>
      <c r="K23" s="58">
        <f t="shared" ref="K23:L23" si="41">K19+4</f>
        <v>12</v>
      </c>
      <c r="L23" s="58">
        <f t="shared" si="41"/>
        <v>14</v>
      </c>
      <c r="M23" s="13"/>
      <c r="N23" s="11">
        <f t="shared" si="23"/>
        <v>157.91442299090593</v>
      </c>
      <c r="O23" s="11">
        <f t="shared" si="24"/>
        <v>165.55906527774619</v>
      </c>
      <c r="P23" s="11">
        <f t="shared" si="25"/>
        <v>125.64083552567382</v>
      </c>
      <c r="Q23" s="11">
        <f t="shared" si="4"/>
        <v>105.51995857887938</v>
      </c>
      <c r="R23" s="11">
        <f t="shared" si="5"/>
        <v>63.676063437671921</v>
      </c>
      <c r="S23" s="11">
        <f t="shared" si="6"/>
        <v>80.251319224065099</v>
      </c>
      <c r="T23" s="11">
        <f t="shared" si="7"/>
        <v>63.676063437671921</v>
      </c>
      <c r="U23" s="11">
        <f t="shared" si="8"/>
        <v>80.251319224065099</v>
      </c>
      <c r="V23" s="8">
        <f t="shared" si="9"/>
        <v>0.20214443891647435</v>
      </c>
      <c r="W23" s="8">
        <f t="shared" si="10"/>
        <v>0.20987797770184044</v>
      </c>
      <c r="X23" s="8">
        <f t="shared" si="11"/>
        <v>0.2060338977440706</v>
      </c>
      <c r="Y23" s="7">
        <f t="shared" si="26"/>
        <v>1.2884178134388606</v>
      </c>
      <c r="Z23" s="7">
        <f t="shared" si="27"/>
        <v>1.2386753765645695</v>
      </c>
      <c r="AA23" s="7">
        <f t="shared" si="12"/>
        <v>1.2858828041097345</v>
      </c>
      <c r="AB23" s="7">
        <f t="shared" si="13"/>
        <v>1.2121802094357552</v>
      </c>
      <c r="AC23" s="13"/>
      <c r="AD23" s="11">
        <f t="shared" si="14"/>
        <v>287.85476532347406</v>
      </c>
      <c r="AE23" s="11">
        <f t="shared" si="15"/>
        <v>143.92738266173703</v>
      </c>
      <c r="AF23" s="11">
        <f t="shared" si="16"/>
        <v>485.66606548296255</v>
      </c>
      <c r="AG23" s="11">
        <f t="shared" si="28"/>
        <v>143.92738266173703</v>
      </c>
      <c r="AH23" s="14">
        <f t="shared" si="29"/>
        <v>629.59344814469955</v>
      </c>
      <c r="AI23" s="8">
        <f t="shared" si="30"/>
        <v>0.22860368557815453</v>
      </c>
      <c r="AJ23" s="17">
        <f t="shared" si="35"/>
        <v>1.2638191282119009</v>
      </c>
      <c r="AK23" s="17">
        <f t="shared" si="36"/>
        <v>1.1943964322291072</v>
      </c>
      <c r="AL23" s="19">
        <f t="shared" si="17"/>
        <v>0.22860368557815453</v>
      </c>
      <c r="AM23" s="19">
        <f t="shared" si="18"/>
        <v>0.22860368557815447</v>
      </c>
      <c r="AN23" s="9"/>
      <c r="AP23" s="120"/>
      <c r="AQ23" s="120"/>
    </row>
    <row r="24" spans="1:43" x14ac:dyDescent="0.3">
      <c r="A24" s="1">
        <f t="shared" si="33"/>
        <v>16</v>
      </c>
      <c r="B24" s="3"/>
      <c r="C24" s="11">
        <f t="shared" si="19"/>
        <v>106.26786106353731</v>
      </c>
      <c r="D24" s="11">
        <f t="shared" si="20"/>
        <v>112.05596257943881</v>
      </c>
      <c r="E24" s="11">
        <f t="shared" si="0"/>
        <v>106.26786106353731</v>
      </c>
      <c r="F24" s="11">
        <f t="shared" si="1"/>
        <v>89.64477006355105</v>
      </c>
      <c r="G24" s="11">
        <f t="shared" si="2"/>
        <v>123.06629697604531</v>
      </c>
      <c r="H24" s="11">
        <f t="shared" si="3"/>
        <v>168.90014638441437</v>
      </c>
      <c r="I24" s="11">
        <f t="shared" si="21"/>
        <v>212.53572212707462</v>
      </c>
      <c r="J24" s="11">
        <f t="shared" si="22"/>
        <v>224.11192515887763</v>
      </c>
      <c r="K24" s="58">
        <f t="shared" ref="K24:L24" si="42">K20+4</f>
        <v>16</v>
      </c>
      <c r="L24" s="58">
        <f t="shared" si="42"/>
        <v>14</v>
      </c>
      <c r="M24" s="13"/>
      <c r="N24" s="11">
        <f t="shared" si="23"/>
        <v>164.10108046182788</v>
      </c>
      <c r="O24" s="11">
        <f t="shared" si="24"/>
        <v>172.68599444497744</v>
      </c>
      <c r="P24" s="11">
        <f t="shared" si="25"/>
        <v>129.4896941062068</v>
      </c>
      <c r="Q24" s="11">
        <f t="shared" si="4"/>
        <v>109.23409709742843</v>
      </c>
      <c r="R24" s="11">
        <f t="shared" si="5"/>
        <v>61.533148488022654</v>
      </c>
      <c r="S24" s="11">
        <f t="shared" si="6"/>
        <v>84.450073192207185</v>
      </c>
      <c r="T24" s="11">
        <f t="shared" si="7"/>
        <v>61.533148488022654</v>
      </c>
      <c r="U24" s="11">
        <f t="shared" si="8"/>
        <v>84.450073192207185</v>
      </c>
      <c r="V24" s="8">
        <f t="shared" si="9"/>
        <v>0.20928546308068921</v>
      </c>
      <c r="W24" s="8">
        <f t="shared" si="10"/>
        <v>0.1955971143128446</v>
      </c>
      <c r="X24" s="8">
        <f t="shared" si="11"/>
        <v>0.20233460557834046</v>
      </c>
      <c r="Y24" s="7">
        <f t="shared" si="26"/>
        <v>1.2792254023693035</v>
      </c>
      <c r="Z24" s="7">
        <f t="shared" si="27"/>
        <v>1.2185216942381591</v>
      </c>
      <c r="AA24" s="7">
        <f t="shared" si="12"/>
        <v>1.2368589094873961</v>
      </c>
      <c r="AB24" s="7">
        <f t="shared" si="13"/>
        <v>1.1949990295118234</v>
      </c>
      <c r="AC24" s="13"/>
      <c r="AD24" s="11">
        <f t="shared" si="14"/>
        <v>291.96644336045966</v>
      </c>
      <c r="AE24" s="11">
        <f t="shared" si="15"/>
        <v>145.98322168022983</v>
      </c>
      <c r="AF24" s="11">
        <f t="shared" si="16"/>
        <v>496.84631885059468</v>
      </c>
      <c r="AG24" s="11">
        <f t="shared" si="28"/>
        <v>145.98322168022983</v>
      </c>
      <c r="AH24" s="14">
        <f t="shared" si="29"/>
        <v>642.82954053082449</v>
      </c>
      <c r="AI24" s="8">
        <f t="shared" si="30"/>
        <v>0.22709476225949787</v>
      </c>
      <c r="AJ24" s="17">
        <f t="shared" si="35"/>
        <v>1.2172193051497822</v>
      </c>
      <c r="AK24" s="17">
        <f t="shared" si="36"/>
        <v>1.1795990110935441</v>
      </c>
      <c r="AL24" s="19">
        <f t="shared" si="17"/>
        <v>0.22709476225949798</v>
      </c>
      <c r="AM24" s="19">
        <f t="shared" si="18"/>
        <v>0.22709476225949771</v>
      </c>
      <c r="AN24" s="9"/>
      <c r="AP24" s="120"/>
      <c r="AQ24" s="120"/>
    </row>
    <row r="25" spans="1:43" x14ac:dyDescent="0.3">
      <c r="A25" s="1">
        <f t="shared" si="33"/>
        <v>17</v>
      </c>
      <c r="B25" s="3"/>
      <c r="C25" s="11">
        <f t="shared" si="19"/>
        <v>112.01764358022935</v>
      </c>
      <c r="D25" s="11">
        <f t="shared" si="20"/>
        <v>117.19860237921958</v>
      </c>
      <c r="E25" s="11">
        <f t="shared" si="0"/>
        <v>112.01764358022935</v>
      </c>
      <c r="F25" s="11">
        <f t="shared" si="1"/>
        <v>93.758881903375666</v>
      </c>
      <c r="G25" s="11">
        <f t="shared" si="2"/>
        <v>129.72498414322013</v>
      </c>
      <c r="H25" s="11">
        <f t="shared" si="3"/>
        <v>176.65156447044012</v>
      </c>
      <c r="I25" s="11">
        <f t="shared" si="21"/>
        <v>224.03528716045869</v>
      </c>
      <c r="J25" s="11">
        <f t="shared" si="22"/>
        <v>234.39720475843916</v>
      </c>
      <c r="K25" s="58">
        <f t="shared" ref="K25:L25" si="43">K21+4</f>
        <v>16</v>
      </c>
      <c r="L25" s="58">
        <f t="shared" si="43"/>
        <v>14</v>
      </c>
      <c r="M25" s="13"/>
      <c r="N25" s="11">
        <f t="shared" si="23"/>
        <v>171.27952887025927</v>
      </c>
      <c r="O25" s="11">
        <f t="shared" si="24"/>
        <v>179.10644154514199</v>
      </c>
      <c r="P25" s="11">
        <f t="shared" si="25"/>
        <v>132.62718952765701</v>
      </c>
      <c r="Q25" s="11">
        <f t="shared" si="4"/>
        <v>111.00909287735578</v>
      </c>
      <c r="R25" s="11">
        <f t="shared" si="5"/>
        <v>64.862492071610063</v>
      </c>
      <c r="S25" s="11">
        <f t="shared" si="6"/>
        <v>88.325782235220061</v>
      </c>
      <c r="T25" s="11">
        <f t="shared" si="7"/>
        <v>64.862492071610063</v>
      </c>
      <c r="U25" s="11">
        <f t="shared" si="8"/>
        <v>88.325782235220061</v>
      </c>
      <c r="V25" s="8">
        <f t="shared" si="9"/>
        <v>0.21020392079743638</v>
      </c>
      <c r="W25" s="8">
        <f t="shared" si="10"/>
        <v>0.19995581102261623</v>
      </c>
      <c r="X25" s="8">
        <f t="shared" si="11"/>
        <v>0.20501353868204181</v>
      </c>
      <c r="Y25" s="7">
        <f t="shared" si="26"/>
        <v>1.2484730313871577</v>
      </c>
      <c r="Z25" s="7">
        <f t="shared" si="27"/>
        <v>1.1839848196116238</v>
      </c>
      <c r="AA25" s="7">
        <f t="shared" si="12"/>
        <v>1.2189703053296821</v>
      </c>
      <c r="AB25" s="7">
        <f t="shared" si="13"/>
        <v>1.1814154051429471</v>
      </c>
      <c r="AC25" s="13"/>
      <c r="AD25" s="11">
        <f t="shared" si="14"/>
        <v>306.37654861366025</v>
      </c>
      <c r="AE25" s="11">
        <f t="shared" si="15"/>
        <v>153.18827430683012</v>
      </c>
      <c r="AF25" s="11">
        <f t="shared" si="16"/>
        <v>521.60095235590643</v>
      </c>
      <c r="AG25" s="11">
        <f t="shared" si="28"/>
        <v>153.18827430683012</v>
      </c>
      <c r="AH25" s="14">
        <f t="shared" si="29"/>
        <v>674.78922666273661</v>
      </c>
      <c r="AI25" s="8">
        <f t="shared" si="30"/>
        <v>0.22701647900403493</v>
      </c>
      <c r="AJ25" s="17">
        <f t="shared" si="35"/>
        <v>1.2168806092342312</v>
      </c>
      <c r="AK25" s="17">
        <f t="shared" si="36"/>
        <v>1.1792994694417827</v>
      </c>
      <c r="AL25" s="19">
        <f t="shared" si="17"/>
        <v>0.22701647900403479</v>
      </c>
      <c r="AM25" s="19">
        <f t="shared" si="18"/>
        <v>0.22701647900403504</v>
      </c>
      <c r="AN25" s="9"/>
      <c r="AP25" s="120"/>
      <c r="AQ25" s="120"/>
    </row>
    <row r="26" spans="1:43" x14ac:dyDescent="0.3">
      <c r="A26" s="1">
        <f t="shared" si="33"/>
        <v>18</v>
      </c>
      <c r="B26" s="3"/>
      <c r="C26" s="11">
        <f t="shared" si="19"/>
        <v>117.9629164916789</v>
      </c>
      <c r="D26" s="11">
        <f t="shared" si="20"/>
        <v>122.69821325538923</v>
      </c>
      <c r="E26" s="11">
        <f t="shared" si="0"/>
        <v>117.9629164916789</v>
      </c>
      <c r="F26" s="11">
        <f t="shared" si="1"/>
        <v>98.158570604311393</v>
      </c>
      <c r="G26" s="11">
        <f t="shared" si="2"/>
        <v>136.61006411379213</v>
      </c>
      <c r="H26" s="11">
        <f t="shared" si="3"/>
        <v>170.58372613370346</v>
      </c>
      <c r="I26" s="11">
        <f t="shared" si="21"/>
        <v>235.92583298335779</v>
      </c>
      <c r="J26" s="11">
        <f t="shared" si="22"/>
        <v>245.39642651077847</v>
      </c>
      <c r="K26" s="58">
        <f t="shared" ref="K26:L26" si="44">K22+4</f>
        <v>16</v>
      </c>
      <c r="L26" s="58">
        <f t="shared" si="44"/>
        <v>18</v>
      </c>
      <c r="M26" s="13"/>
      <c r="N26" s="11">
        <f t="shared" si="23"/>
        <v>178.57743364823062</v>
      </c>
      <c r="O26" s="11">
        <f t="shared" si="24"/>
        <v>185.85729000710035</v>
      </c>
      <c r="P26" s="11">
        <f t="shared" si="25"/>
        <v>138.39993894481728</v>
      </c>
      <c r="Q26" s="11">
        <f t="shared" si="4"/>
        <v>115.16449900173102</v>
      </c>
      <c r="R26" s="11">
        <f t="shared" si="5"/>
        <v>68.305032056896067</v>
      </c>
      <c r="S26" s="11">
        <f t="shared" si="6"/>
        <v>85.291863066851732</v>
      </c>
      <c r="T26" s="11">
        <f t="shared" si="7"/>
        <v>68.305032056896067</v>
      </c>
      <c r="U26" s="11">
        <f t="shared" si="8"/>
        <v>85.291863066851732</v>
      </c>
      <c r="V26" s="8">
        <f t="shared" si="9"/>
        <v>0.19122114637507709</v>
      </c>
      <c r="W26" s="8">
        <f t="shared" si="10"/>
        <v>0.2068856526271079</v>
      </c>
      <c r="X26" s="8">
        <f t="shared" si="11"/>
        <v>0.19906386740175572</v>
      </c>
      <c r="Y26" s="7">
        <f t="shared" si="26"/>
        <v>1.227513839426426</v>
      </c>
      <c r="Z26" s="7">
        <f t="shared" si="27"/>
        <v>1.1732495521554862</v>
      </c>
      <c r="AA26" s="7">
        <f t="shared" si="12"/>
        <v>1.2012282543606425</v>
      </c>
      <c r="AB26" s="7">
        <f t="shared" si="13"/>
        <v>1.1302424229420565</v>
      </c>
      <c r="AC26" s="13"/>
      <c r="AD26" s="11">
        <f t="shared" si="14"/>
        <v>307.1937902474956</v>
      </c>
      <c r="AE26" s="11">
        <f t="shared" si="15"/>
        <v>153.5968951237478</v>
      </c>
      <c r="AF26" s="11">
        <f t="shared" si="16"/>
        <v>518.5072697632346</v>
      </c>
      <c r="AG26" s="11">
        <f t="shared" ref="AG26:AG59" si="45">AD26-AE26</f>
        <v>153.5968951237478</v>
      </c>
      <c r="AH26" s="14">
        <f t="shared" ref="AH26:AH59" si="46">AF26+AE26</f>
        <v>672.1041648869824</v>
      </c>
      <c r="AI26" s="8">
        <f t="shared" ref="AI26:AI59" si="47">AG26/AH26</f>
        <v>0.22853138419336513</v>
      </c>
      <c r="AJ26" s="17">
        <f t="shared" si="35"/>
        <v>1.1654087808681937</v>
      </c>
      <c r="AK26" s="17">
        <f t="shared" si="36"/>
        <v>1.101411429010837</v>
      </c>
      <c r="AL26" s="19">
        <f t="shared" si="17"/>
        <v>0.22853138419336511</v>
      </c>
      <c r="AM26" s="19">
        <f t="shared" si="18"/>
        <v>0.22853138419336499</v>
      </c>
      <c r="AN26" s="9"/>
      <c r="AP26" s="120"/>
      <c r="AQ26" s="120"/>
    </row>
    <row r="27" spans="1:43" x14ac:dyDescent="0.3">
      <c r="A27" s="1">
        <f t="shared" si="33"/>
        <v>19</v>
      </c>
      <c r="B27" s="3"/>
      <c r="C27" s="11">
        <f t="shared" si="19"/>
        <v>123.30671306339534</v>
      </c>
      <c r="D27" s="11">
        <f t="shared" si="20"/>
        <v>129.40972599675433</v>
      </c>
      <c r="E27" s="11">
        <f t="shared" si="0"/>
        <v>123.30671306339534</v>
      </c>
      <c r="F27" s="11">
        <f t="shared" si="1"/>
        <v>103.52778079740347</v>
      </c>
      <c r="G27" s="11">
        <f t="shared" si="2"/>
        <v>142.79858855846149</v>
      </c>
      <c r="H27" s="11">
        <f t="shared" si="3"/>
        <v>179.91454539374351</v>
      </c>
      <c r="I27" s="11">
        <f t="shared" si="21"/>
        <v>246.61342612679067</v>
      </c>
      <c r="J27" s="11">
        <f t="shared" si="22"/>
        <v>258.81945199350866</v>
      </c>
      <c r="K27" s="58">
        <f t="shared" ref="K27:L27" si="48">K23+4</f>
        <v>16</v>
      </c>
      <c r="L27" s="58">
        <f t="shared" si="48"/>
        <v>18</v>
      </c>
      <c r="M27" s="13"/>
      <c r="N27" s="11">
        <f t="shared" si="23"/>
        <v>184.92811144279943</v>
      </c>
      <c r="O27" s="11">
        <f t="shared" si="24"/>
        <v>193.83338983847219</v>
      </c>
      <c r="P27" s="11">
        <f t="shared" si="25"/>
        <v>140.88480204259187</v>
      </c>
      <c r="Q27" s="11">
        <f t="shared" si="4"/>
        <v>118.28626796703463</v>
      </c>
      <c r="R27" s="11">
        <f t="shared" si="5"/>
        <v>71.399294279230745</v>
      </c>
      <c r="S27" s="11">
        <f t="shared" si="6"/>
        <v>89.957272696871755</v>
      </c>
      <c r="T27" s="11">
        <f t="shared" si="7"/>
        <v>71.399294279230745</v>
      </c>
      <c r="U27" s="11">
        <f t="shared" si="8"/>
        <v>89.957272696871755</v>
      </c>
      <c r="V27" s="8">
        <f t="shared" si="9"/>
        <v>0.19802514656272563</v>
      </c>
      <c r="W27" s="8">
        <f t="shared" si="10"/>
        <v>0.20567845365731596</v>
      </c>
      <c r="X27" s="8">
        <f t="shared" si="11"/>
        <v>0.2018750903158171</v>
      </c>
      <c r="Y27" s="7">
        <f t="shared" si="26"/>
        <v>1.1884205750236765</v>
      </c>
      <c r="Z27" s="7">
        <f t="shared" si="27"/>
        <v>1.1425558150281661</v>
      </c>
      <c r="AA27" s="7">
        <f t="shared" si="12"/>
        <v>1.1859506241500546</v>
      </c>
      <c r="AB27" s="7">
        <f t="shared" si="13"/>
        <v>1.1182036554587838</v>
      </c>
      <c r="AC27" s="13"/>
      <c r="AD27" s="11">
        <f t="shared" si="14"/>
        <v>322.713133952205</v>
      </c>
      <c r="AE27" s="11">
        <f t="shared" si="15"/>
        <v>161.3565669761025</v>
      </c>
      <c r="AF27" s="11">
        <f t="shared" si="16"/>
        <v>544.48621966581857</v>
      </c>
      <c r="AG27" s="11">
        <f t="shared" si="45"/>
        <v>161.3565669761025</v>
      </c>
      <c r="AH27" s="14">
        <f t="shared" si="46"/>
        <v>705.84278664192107</v>
      </c>
      <c r="AI27" s="8">
        <f t="shared" si="47"/>
        <v>0.22860128350076886</v>
      </c>
      <c r="AJ27" s="17">
        <f t="shared" si="35"/>
        <v>1.1656966300907015</v>
      </c>
      <c r="AK27" s="17">
        <f t="shared" si="36"/>
        <v>1.1016645397777685</v>
      </c>
      <c r="AL27" s="19">
        <f t="shared" si="17"/>
        <v>0.22860128350076914</v>
      </c>
      <c r="AM27" s="19">
        <f t="shared" si="18"/>
        <v>0.22860128350076866</v>
      </c>
      <c r="AN27" s="9"/>
      <c r="AP27" s="120"/>
      <c r="AQ27" s="120"/>
    </row>
    <row r="28" spans="1:43" x14ac:dyDescent="0.3">
      <c r="A28" s="1">
        <f t="shared" si="33"/>
        <v>20</v>
      </c>
      <c r="B28" s="3"/>
      <c r="C28" s="11">
        <f t="shared" si="19"/>
        <v>129.18893747399548</v>
      </c>
      <c r="D28" s="11">
        <f t="shared" si="20"/>
        <v>136.17733600881604</v>
      </c>
      <c r="E28" s="11">
        <f t="shared" si="0"/>
        <v>129.18893747399548</v>
      </c>
      <c r="F28" s="11">
        <f t="shared" si="1"/>
        <v>108.94186880705284</v>
      </c>
      <c r="G28" s="11">
        <f t="shared" si="2"/>
        <v>137.99610323233568</v>
      </c>
      <c r="H28" s="11">
        <f t="shared" si="3"/>
        <v>189.32335504343527</v>
      </c>
      <c r="I28" s="11">
        <f t="shared" si="21"/>
        <v>258.37787494799096</v>
      </c>
      <c r="J28" s="11">
        <f t="shared" si="22"/>
        <v>272.35467201763208</v>
      </c>
      <c r="K28" s="58">
        <f t="shared" ref="K28:L28" si="49">K24+4</f>
        <v>20</v>
      </c>
      <c r="L28" s="58">
        <f t="shared" si="49"/>
        <v>18</v>
      </c>
      <c r="M28" s="13"/>
      <c r="N28" s="11">
        <f t="shared" si="23"/>
        <v>191.86766360434149</v>
      </c>
      <c r="O28" s="11">
        <f t="shared" si="24"/>
        <v>201.81747534922624</v>
      </c>
      <c r="P28" s="11">
        <f t="shared" si="25"/>
        <v>145.22285991977151</v>
      </c>
      <c r="Q28" s="11">
        <f t="shared" si="4"/>
        <v>122.46288314236928</v>
      </c>
      <c r="R28" s="11">
        <f t="shared" si="5"/>
        <v>68.998051616167842</v>
      </c>
      <c r="S28" s="11">
        <f t="shared" si="6"/>
        <v>94.661677521717635</v>
      </c>
      <c r="T28" s="11">
        <f t="shared" si="7"/>
        <v>68.998051616167842</v>
      </c>
      <c r="U28" s="11">
        <f t="shared" si="8"/>
        <v>94.661677521717635</v>
      </c>
      <c r="V28" s="8">
        <f t="shared" si="9"/>
        <v>0.20508257122044712</v>
      </c>
      <c r="W28" s="8">
        <f t="shared" si="10"/>
        <v>0.19185957267442791</v>
      </c>
      <c r="X28" s="8">
        <f t="shared" si="11"/>
        <v>0.1983680689241934</v>
      </c>
      <c r="Y28" s="7">
        <f t="shared" si="26"/>
        <v>1.1797496452254568</v>
      </c>
      <c r="Z28" s="7">
        <f t="shared" si="27"/>
        <v>1.1241121938091914</v>
      </c>
      <c r="AA28" s="7">
        <f t="shared" si="12"/>
        <v>1.1408713615979298</v>
      </c>
      <c r="AB28" s="7">
        <f t="shared" si="13"/>
        <v>1.1023467345542031</v>
      </c>
      <c r="AC28" s="13"/>
      <c r="AD28" s="11">
        <f t="shared" si="14"/>
        <v>327.31945827577096</v>
      </c>
      <c r="AE28" s="11">
        <f t="shared" si="15"/>
        <v>163.65972913788548</v>
      </c>
      <c r="AF28" s="11">
        <f t="shared" si="16"/>
        <v>557.01861981067384</v>
      </c>
      <c r="AG28" s="11">
        <f t="shared" si="45"/>
        <v>163.65972913788548</v>
      </c>
      <c r="AH28" s="14">
        <f t="shared" si="46"/>
        <v>720.67834894855935</v>
      </c>
      <c r="AI28" s="8">
        <f t="shared" si="47"/>
        <v>0.22709122506130291</v>
      </c>
      <c r="AJ28" s="17">
        <f t="shared" si="35"/>
        <v>1.1227102122566586</v>
      </c>
      <c r="AK28" s="17">
        <f t="shared" si="36"/>
        <v>1.0880120830617945</v>
      </c>
      <c r="AL28" s="19">
        <f t="shared" si="17"/>
        <v>0.22709122506130258</v>
      </c>
      <c r="AM28" s="19">
        <f t="shared" si="18"/>
        <v>0.22709122506130325</v>
      </c>
      <c r="AN28" s="9"/>
      <c r="AP28" s="120"/>
      <c r="AQ28" s="120"/>
    </row>
    <row r="29" spans="1:43" x14ac:dyDescent="0.3">
      <c r="A29" s="1">
        <f t="shared" si="33"/>
        <v>21</v>
      </c>
      <c r="B29" s="3"/>
      <c r="C29" s="11">
        <f t="shared" si="19"/>
        <v>136.16086388740939</v>
      </c>
      <c r="D29" s="11">
        <f t="shared" si="20"/>
        <v>142.44600099444324</v>
      </c>
      <c r="E29" s="11">
        <f t="shared" si="0"/>
        <v>136.16086388740939</v>
      </c>
      <c r="F29" s="11">
        <f t="shared" si="1"/>
        <v>113.9568007955546</v>
      </c>
      <c r="G29" s="11">
        <f t="shared" si="2"/>
        <v>145.44332507567171</v>
      </c>
      <c r="H29" s="11">
        <f t="shared" si="3"/>
        <v>198.03849606106698</v>
      </c>
      <c r="I29" s="11">
        <f t="shared" si="21"/>
        <v>272.32172777481878</v>
      </c>
      <c r="J29" s="11">
        <f t="shared" si="22"/>
        <v>284.89200198888648</v>
      </c>
      <c r="K29" s="58">
        <f t="shared" ref="K29:L29" si="50">K25+4</f>
        <v>20</v>
      </c>
      <c r="L29" s="58">
        <f t="shared" si="50"/>
        <v>18</v>
      </c>
      <c r="M29" s="13"/>
      <c r="N29" s="11">
        <f t="shared" si="23"/>
        <v>199.89531008947779</v>
      </c>
      <c r="O29" s="11">
        <f t="shared" si="24"/>
        <v>209.03536943679822</v>
      </c>
      <c r="P29" s="11">
        <f t="shared" si="25"/>
        <v>148.73330725611177</v>
      </c>
      <c r="Q29" s="11">
        <f t="shared" si="4"/>
        <v>124.47902710623158</v>
      </c>
      <c r="R29" s="11">
        <f t="shared" si="5"/>
        <v>72.721662537835854</v>
      </c>
      <c r="S29" s="11">
        <f t="shared" si="6"/>
        <v>99.01924803053349</v>
      </c>
      <c r="T29" s="11">
        <f t="shared" si="7"/>
        <v>72.721662537835854</v>
      </c>
      <c r="U29" s="11">
        <f t="shared" si="8"/>
        <v>99.01924803053349</v>
      </c>
      <c r="V29" s="8">
        <f t="shared" si="9"/>
        <v>0.20622297433772624</v>
      </c>
      <c r="W29" s="8">
        <f t="shared" si="10"/>
        <v>0.19616694256565578</v>
      </c>
      <c r="X29" s="8">
        <f t="shared" si="11"/>
        <v>0.20112910625127972</v>
      </c>
      <c r="Y29" s="7">
        <f t="shared" si="26"/>
        <v>1.1514244427036966</v>
      </c>
      <c r="Z29" s="7">
        <f t="shared" si="27"/>
        <v>1.0923352203398067</v>
      </c>
      <c r="AA29" s="7">
        <f t="shared" si="12"/>
        <v>1.1244081678962583</v>
      </c>
      <c r="AB29" s="7">
        <f t="shared" si="13"/>
        <v>1.0898634511528573</v>
      </c>
      <c r="AC29" s="13"/>
      <c r="AD29" s="11">
        <f t="shared" si="14"/>
        <v>343.48182113673869</v>
      </c>
      <c r="AE29" s="11">
        <f t="shared" si="15"/>
        <v>171.74091056836934</v>
      </c>
      <c r="AF29" s="11">
        <f t="shared" si="16"/>
        <v>584.77498015611627</v>
      </c>
      <c r="AG29" s="11">
        <f t="shared" si="45"/>
        <v>171.74091056836934</v>
      </c>
      <c r="AH29" s="14">
        <f t="shared" si="46"/>
        <v>756.51589072448564</v>
      </c>
      <c r="AI29" s="8">
        <f t="shared" si="47"/>
        <v>0.22701560228153278</v>
      </c>
      <c r="AJ29" s="17">
        <f t="shared" si="35"/>
        <v>1.1224084305004018</v>
      </c>
      <c r="AK29" s="17">
        <f t="shared" si="36"/>
        <v>1.0877451880989411</v>
      </c>
      <c r="AL29" s="19">
        <f t="shared" si="17"/>
        <v>0.22701560228153286</v>
      </c>
      <c r="AM29" s="19">
        <f t="shared" si="18"/>
        <v>0.22701560228153284</v>
      </c>
      <c r="AN29" s="9"/>
      <c r="AP29" s="120"/>
      <c r="AQ29" s="120"/>
    </row>
    <row r="30" spans="1:43" x14ac:dyDescent="0.3">
      <c r="A30" s="1">
        <f t="shared" si="33"/>
        <v>22</v>
      </c>
      <c r="B30" s="3"/>
      <c r="C30" s="11">
        <f t="shared" si="19"/>
        <v>143.37967847378917</v>
      </c>
      <c r="D30" s="11">
        <f t="shared" si="20"/>
        <v>149.13856859062406</v>
      </c>
      <c r="E30" s="11">
        <f t="shared" si="0"/>
        <v>143.37967847378917</v>
      </c>
      <c r="F30" s="11">
        <f t="shared" si="1"/>
        <v>119.31085487249925</v>
      </c>
      <c r="G30" s="11">
        <f t="shared" si="2"/>
        <v>153.15426613885427</v>
      </c>
      <c r="H30" s="11">
        <f t="shared" si="3"/>
        <v>191.24655966933926</v>
      </c>
      <c r="I30" s="11">
        <f t="shared" si="21"/>
        <v>286.75935694757834</v>
      </c>
      <c r="J30" s="11">
        <f t="shared" si="22"/>
        <v>298.27713718124812</v>
      </c>
      <c r="K30" s="58">
        <f t="shared" ref="K30:L30" si="51">K26+4</f>
        <v>20</v>
      </c>
      <c r="L30" s="58">
        <f t="shared" si="51"/>
        <v>22</v>
      </c>
      <c r="M30" s="13"/>
      <c r="N30" s="11">
        <f t="shared" si="23"/>
        <v>208.06909923481749</v>
      </c>
      <c r="O30" s="11">
        <f t="shared" si="24"/>
        <v>216.61329455421682</v>
      </c>
      <c r="P30" s="11">
        <f t="shared" si="25"/>
        <v>155.18408574975126</v>
      </c>
      <c r="Q30" s="11">
        <f t="shared" si="4"/>
        <v>129.1336828935263</v>
      </c>
      <c r="R30" s="11">
        <f t="shared" si="5"/>
        <v>76.577133069427134</v>
      </c>
      <c r="S30" s="11">
        <f t="shared" si="6"/>
        <v>95.623279834669631</v>
      </c>
      <c r="T30" s="11">
        <f t="shared" si="7"/>
        <v>76.577133069427134</v>
      </c>
      <c r="U30" s="11">
        <f t="shared" si="8"/>
        <v>95.623279834669631</v>
      </c>
      <c r="V30" s="8">
        <f t="shared" si="9"/>
        <v>0.18779532700703219</v>
      </c>
      <c r="W30" s="8">
        <f t="shared" si="10"/>
        <v>0.2030094529913172</v>
      </c>
      <c r="X30" s="8">
        <f t="shared" si="11"/>
        <v>0.19541568369761592</v>
      </c>
      <c r="Y30" s="7">
        <f t="shared" si="26"/>
        <v>1.1322896643947242</v>
      </c>
      <c r="Z30" s="7">
        <f t="shared" si="27"/>
        <v>1.0823297094931066</v>
      </c>
      <c r="AA30" s="7">
        <f t="shared" si="12"/>
        <v>1.1079358125033028</v>
      </c>
      <c r="AB30" s="7">
        <f t="shared" si="13"/>
        <v>1.0426800936132341</v>
      </c>
      <c r="AC30" s="13"/>
      <c r="AD30" s="11">
        <f t="shared" si="14"/>
        <v>344.40082580819353</v>
      </c>
      <c r="AE30" s="11">
        <f t="shared" si="15"/>
        <v>172.20041290409677</v>
      </c>
      <c r="AF30" s="11">
        <f t="shared" si="16"/>
        <v>581.30783281658546</v>
      </c>
      <c r="AG30" s="11">
        <f t="shared" si="45"/>
        <v>172.20041290409677</v>
      </c>
      <c r="AH30" s="14">
        <f t="shared" si="46"/>
        <v>753.50824572068223</v>
      </c>
      <c r="AI30" s="8">
        <f t="shared" si="47"/>
        <v>0.22853155739443587</v>
      </c>
      <c r="AJ30" s="17">
        <f t="shared" si="35"/>
        <v>1.074936610617059</v>
      </c>
      <c r="AK30" s="17">
        <f t="shared" si="36"/>
        <v>1.0159074115614386</v>
      </c>
      <c r="AL30" s="19">
        <f t="shared" si="17"/>
        <v>0.22853155739443587</v>
      </c>
      <c r="AM30" s="19">
        <f t="shared" si="18"/>
        <v>0.22853155739443592</v>
      </c>
      <c r="AN30" s="9"/>
      <c r="AP30" s="120"/>
      <c r="AQ30" s="120"/>
    </row>
    <row r="31" spans="1:43" x14ac:dyDescent="0.3">
      <c r="A31" s="1">
        <f t="shared" si="33"/>
        <v>23</v>
      </c>
      <c r="B31" s="3"/>
      <c r="C31" s="11">
        <f t="shared" si="19"/>
        <v>149.89424344991269</v>
      </c>
      <c r="D31" s="11">
        <f t="shared" si="20"/>
        <v>157.27620091165136</v>
      </c>
      <c r="E31" s="11">
        <f t="shared" si="0"/>
        <v>149.89424344991269</v>
      </c>
      <c r="F31" s="11">
        <f t="shared" si="1"/>
        <v>125.82096072932109</v>
      </c>
      <c r="G31" s="11">
        <f t="shared" si="2"/>
        <v>160.11294695577683</v>
      </c>
      <c r="H31" s="11">
        <f t="shared" si="3"/>
        <v>201.6817824286673</v>
      </c>
      <c r="I31" s="11">
        <f t="shared" si="21"/>
        <v>299.78848689982539</v>
      </c>
      <c r="J31" s="11">
        <f t="shared" si="22"/>
        <v>314.55240182330272</v>
      </c>
      <c r="K31" s="58">
        <f t="shared" ref="K31:L31" si="52">K27+4</f>
        <v>20</v>
      </c>
      <c r="L31" s="58">
        <f t="shared" si="52"/>
        <v>22</v>
      </c>
      <c r="M31" s="13"/>
      <c r="N31" s="11">
        <f t="shared" si="23"/>
        <v>215.21067637261234</v>
      </c>
      <c r="O31" s="11">
        <f t="shared" si="24"/>
        <v>225.53415560213449</v>
      </c>
      <c r="P31" s="11">
        <f t="shared" si="25"/>
        <v>157.97606707102395</v>
      </c>
      <c r="Q31" s="11">
        <f t="shared" si="4"/>
        <v>132.60482906908774</v>
      </c>
      <c r="R31" s="11">
        <f t="shared" si="5"/>
        <v>80.056473477888417</v>
      </c>
      <c r="S31" s="11">
        <f t="shared" si="6"/>
        <v>100.84089121433365</v>
      </c>
      <c r="T31" s="11">
        <f t="shared" si="7"/>
        <v>80.056473477888417</v>
      </c>
      <c r="U31" s="11">
        <f t="shared" si="8"/>
        <v>100.84089121433365</v>
      </c>
      <c r="V31" s="8">
        <f t="shared" si="9"/>
        <v>0.19449882297660256</v>
      </c>
      <c r="W31" s="8">
        <f t="shared" si="10"/>
        <v>0.20206134811448948</v>
      </c>
      <c r="X31" s="8">
        <f t="shared" si="11"/>
        <v>0.19830386461229246</v>
      </c>
      <c r="Y31" s="7">
        <f t="shared" si="26"/>
        <v>1.0962477408651836</v>
      </c>
      <c r="Z31" s="7">
        <f t="shared" si="27"/>
        <v>1.053916837865837</v>
      </c>
      <c r="AA31" s="7">
        <f t="shared" si="12"/>
        <v>1.0938125925540649</v>
      </c>
      <c r="AB31" s="7">
        <f t="shared" si="13"/>
        <v>1.031507632973224</v>
      </c>
      <c r="AC31" s="13"/>
      <c r="AD31" s="11">
        <f t="shared" si="14"/>
        <v>361.79472938444417</v>
      </c>
      <c r="AE31" s="11">
        <f t="shared" si="15"/>
        <v>180.89736469222208</v>
      </c>
      <c r="AF31" s="11">
        <f t="shared" si="16"/>
        <v>610.43160354457677</v>
      </c>
      <c r="AG31" s="11">
        <f t="shared" si="45"/>
        <v>180.89736469222208</v>
      </c>
      <c r="AH31" s="14">
        <f t="shared" si="46"/>
        <v>791.3289682367988</v>
      </c>
      <c r="AI31" s="8">
        <f t="shared" si="47"/>
        <v>0.22859944719992861</v>
      </c>
      <c r="AJ31" s="17">
        <f t="shared" si="35"/>
        <v>1.0751944796274575</v>
      </c>
      <c r="AK31" s="17">
        <f t="shared" si="36"/>
        <v>1.016134160233632</v>
      </c>
      <c r="AL31" s="19">
        <f t="shared" si="17"/>
        <v>0.22859944719992867</v>
      </c>
      <c r="AM31" s="19">
        <f t="shared" si="18"/>
        <v>0.22859944719992867</v>
      </c>
      <c r="AN31" s="9"/>
      <c r="AP31" s="120"/>
      <c r="AQ31" s="120"/>
    </row>
    <row r="32" spans="1:43" x14ac:dyDescent="0.3">
      <c r="A32" s="1">
        <f t="shared" si="33"/>
        <v>24</v>
      </c>
      <c r="B32" s="3"/>
      <c r="C32" s="11">
        <f t="shared" si="19"/>
        <v>157.04888192717399</v>
      </c>
      <c r="D32" s="11">
        <f t="shared" si="20"/>
        <v>165.49683252412964</v>
      </c>
      <c r="E32" s="11">
        <f t="shared" si="0"/>
        <v>157.04888192717399</v>
      </c>
      <c r="F32" s="11">
        <f t="shared" si="1"/>
        <v>132.39746601930372</v>
      </c>
      <c r="G32" s="11">
        <f t="shared" si="2"/>
        <v>154.73218137838347</v>
      </c>
      <c r="H32" s="11">
        <f t="shared" si="3"/>
        <v>212.22343861494187</v>
      </c>
      <c r="I32" s="11">
        <f t="shared" si="21"/>
        <v>314.09776385434799</v>
      </c>
      <c r="J32" s="11">
        <f t="shared" si="22"/>
        <v>330.99366504825929</v>
      </c>
      <c r="K32" s="58">
        <f t="shared" ref="K32:L32" si="53">K28+4</f>
        <v>24</v>
      </c>
      <c r="L32" s="58">
        <f t="shared" si="53"/>
        <v>22</v>
      </c>
      <c r="M32" s="13"/>
      <c r="N32" s="11">
        <f t="shared" si="23"/>
        <v>222.99535116161624</v>
      </c>
      <c r="O32" s="11">
        <f t="shared" si="24"/>
        <v>234.47869471011813</v>
      </c>
      <c r="P32" s="11">
        <f t="shared" si="25"/>
        <v>162.85817878244248</v>
      </c>
      <c r="Q32" s="11">
        <f t="shared" si="4"/>
        <v>137.29489778419918</v>
      </c>
      <c r="R32" s="11">
        <f t="shared" si="5"/>
        <v>77.366090689191736</v>
      </c>
      <c r="S32" s="11">
        <f t="shared" si="6"/>
        <v>106.11171930747093</v>
      </c>
      <c r="T32" s="11">
        <f t="shared" si="7"/>
        <v>77.366090689191736</v>
      </c>
      <c r="U32" s="11">
        <f t="shared" si="8"/>
        <v>106.11171930747093</v>
      </c>
      <c r="V32" s="8">
        <f t="shared" si="9"/>
        <v>0.20148127292354584</v>
      </c>
      <c r="W32" s="8">
        <f t="shared" si="10"/>
        <v>0.18863884066330927</v>
      </c>
      <c r="X32" s="8">
        <f t="shared" si="11"/>
        <v>0.19495999189158172</v>
      </c>
      <c r="Y32" s="7">
        <f t="shared" si="26"/>
        <v>1.0880598389066016</v>
      </c>
      <c r="Z32" s="7">
        <f t="shared" si="27"/>
        <v>1.0369903738503681</v>
      </c>
      <c r="AA32" s="7">
        <f t="shared" si="12"/>
        <v>1.0523270172263557</v>
      </c>
      <c r="AB32" s="7">
        <f t="shared" si="13"/>
        <v>1.0168627655051334</v>
      </c>
      <c r="AC32" s="13"/>
      <c r="AD32" s="11">
        <f t="shared" si="14"/>
        <v>366.95561999332534</v>
      </c>
      <c r="AE32" s="11">
        <f t="shared" si="15"/>
        <v>183.47780999666267</v>
      </c>
      <c r="AF32" s="11">
        <f t="shared" si="16"/>
        <v>624.48000861559535</v>
      </c>
      <c r="AG32" s="11">
        <f t="shared" si="45"/>
        <v>183.47780999666267</v>
      </c>
      <c r="AH32" s="14">
        <f t="shared" si="46"/>
        <v>807.95781861225805</v>
      </c>
      <c r="AI32" s="8">
        <f t="shared" si="47"/>
        <v>0.22708835259717233</v>
      </c>
      <c r="AJ32" s="17">
        <f t="shared" si="35"/>
        <v>1.0355415776449315</v>
      </c>
      <c r="AK32" s="17">
        <f t="shared" si="36"/>
        <v>1.0035383506161646</v>
      </c>
      <c r="AL32" s="19">
        <f t="shared" si="17"/>
        <v>0.22708835259717233</v>
      </c>
      <c r="AM32" s="19">
        <f t="shared" si="18"/>
        <v>0.22708835259717233</v>
      </c>
      <c r="AN32" s="9"/>
      <c r="AP32" s="120"/>
      <c r="AQ32" s="120"/>
    </row>
    <row r="33" spans="1:43" x14ac:dyDescent="0.3">
      <c r="A33" s="1">
        <f t="shared" si="33"/>
        <v>25</v>
      </c>
      <c r="B33" s="3"/>
      <c r="C33" s="11">
        <f t="shared" si="19"/>
        <v>165.5063929118414</v>
      </c>
      <c r="D33" s="11">
        <f t="shared" si="20"/>
        <v>173.13405959204366</v>
      </c>
      <c r="E33" s="11">
        <f t="shared" si="0"/>
        <v>165.5063929118414</v>
      </c>
      <c r="F33" s="11">
        <f t="shared" si="1"/>
        <v>138.50724767363494</v>
      </c>
      <c r="G33" s="11">
        <f t="shared" si="2"/>
        <v>163.06493171465181</v>
      </c>
      <c r="H33" s="11">
        <f t="shared" si="3"/>
        <v>222.01697100535489</v>
      </c>
      <c r="I33" s="11">
        <f t="shared" si="21"/>
        <v>331.0127858236828</v>
      </c>
      <c r="J33" s="11">
        <f t="shared" si="22"/>
        <v>346.26811918408731</v>
      </c>
      <c r="K33" s="58">
        <f t="shared" ref="K33:L33" si="54">K29+4</f>
        <v>24</v>
      </c>
      <c r="L33" s="58">
        <f t="shared" si="54"/>
        <v>22</v>
      </c>
      <c r="M33" s="13"/>
      <c r="N33" s="11">
        <f t="shared" si="23"/>
        <v>231.97675723704981</v>
      </c>
      <c r="O33" s="11">
        <f t="shared" si="24"/>
        <v>242.58900490795065</v>
      </c>
      <c r="P33" s="11">
        <f t="shared" si="25"/>
        <v>166.7868084902203</v>
      </c>
      <c r="Q33" s="11">
        <f t="shared" si="4"/>
        <v>139.57878838284591</v>
      </c>
      <c r="R33" s="11">
        <f t="shared" si="5"/>
        <v>81.532465857325903</v>
      </c>
      <c r="S33" s="11">
        <f t="shared" si="6"/>
        <v>111.00848550267744</v>
      </c>
      <c r="T33" s="11">
        <f t="shared" si="7"/>
        <v>81.532465857325903</v>
      </c>
      <c r="U33" s="11">
        <f t="shared" si="8"/>
        <v>111.00848550267744</v>
      </c>
      <c r="V33" s="8">
        <f t="shared" si="9"/>
        <v>0.20280091660893543</v>
      </c>
      <c r="W33" s="8">
        <f t="shared" si="10"/>
        <v>0.1929056201643736</v>
      </c>
      <c r="X33" s="8">
        <f t="shared" si="11"/>
        <v>0.19778780485828684</v>
      </c>
      <c r="Y33" s="7">
        <f t="shared" si="26"/>
        <v>1.0619443583006782</v>
      </c>
      <c r="Z33" s="7">
        <f t="shared" si="27"/>
        <v>1.0077363511816786</v>
      </c>
      <c r="AA33" s="7">
        <f t="shared" si="12"/>
        <v>1.0371683113765897</v>
      </c>
      <c r="AB33" s="7">
        <f t="shared" si="13"/>
        <v>1.0053814029907417</v>
      </c>
      <c r="AC33" s="13"/>
      <c r="AD33" s="11">
        <f t="shared" si="14"/>
        <v>385.08190272000672</v>
      </c>
      <c r="AE33" s="11">
        <f t="shared" si="15"/>
        <v>192.54095136000336</v>
      </c>
      <c r="AF33" s="11">
        <f t="shared" si="16"/>
        <v>655.60138022359638</v>
      </c>
      <c r="AG33" s="11">
        <f t="shared" si="45"/>
        <v>192.54095136000336</v>
      </c>
      <c r="AH33" s="14">
        <f t="shared" si="46"/>
        <v>848.1423315835998</v>
      </c>
      <c r="AI33" s="8">
        <f t="shared" si="47"/>
        <v>0.22701490562380328</v>
      </c>
      <c r="AJ33" s="17">
        <f t="shared" si="35"/>
        <v>1.0352712350514996</v>
      </c>
      <c r="AK33" s="17">
        <f t="shared" si="36"/>
        <v>1.0032992603032307</v>
      </c>
      <c r="AL33" s="19">
        <f t="shared" si="17"/>
        <v>0.22701490562380355</v>
      </c>
      <c r="AM33" s="19">
        <f t="shared" si="18"/>
        <v>0.22701490562380311</v>
      </c>
      <c r="AN33" s="9"/>
      <c r="AP33" s="120"/>
      <c r="AQ33" s="120"/>
    </row>
    <row r="34" spans="1:43" x14ac:dyDescent="0.3">
      <c r="A34" s="1">
        <f t="shared" si="33"/>
        <v>26</v>
      </c>
      <c r="B34" s="3"/>
      <c r="C34" s="11">
        <f t="shared" si="19"/>
        <v>174.27303300383332</v>
      </c>
      <c r="D34" s="11">
        <f t="shared" si="20"/>
        <v>181.27679871835173</v>
      </c>
      <c r="E34" s="11">
        <f t="shared" si="0"/>
        <v>174.27303300383332</v>
      </c>
      <c r="F34" s="11">
        <f t="shared" si="1"/>
        <v>145.02143897468139</v>
      </c>
      <c r="G34" s="11">
        <f t="shared" si="2"/>
        <v>171.70225105209303</v>
      </c>
      <c r="H34" s="11">
        <f t="shared" si="3"/>
        <v>214.41254253335691</v>
      </c>
      <c r="I34" s="11">
        <f t="shared" si="21"/>
        <v>348.54606600766664</v>
      </c>
      <c r="J34" s="11">
        <f t="shared" si="22"/>
        <v>362.55359743670346</v>
      </c>
      <c r="K34" s="58">
        <f t="shared" ref="K34:L34" si="55">K30+4</f>
        <v>24</v>
      </c>
      <c r="L34" s="58">
        <f t="shared" si="55"/>
        <v>26</v>
      </c>
      <c r="M34" s="13"/>
      <c r="N34" s="11">
        <f t="shared" si="23"/>
        <v>241.13300683078756</v>
      </c>
      <c r="O34" s="11">
        <f t="shared" si="24"/>
        <v>251.09362595259427</v>
      </c>
      <c r="P34" s="11">
        <f t="shared" si="25"/>
        <v>173.99905772575556</v>
      </c>
      <c r="Q34" s="11">
        <f t="shared" si="4"/>
        <v>144.79345023548586</v>
      </c>
      <c r="R34" s="11">
        <f t="shared" si="5"/>
        <v>85.851125526046516</v>
      </c>
      <c r="S34" s="11">
        <f t="shared" si="6"/>
        <v>107.20627126667846</v>
      </c>
      <c r="T34" s="11">
        <f t="shared" si="7"/>
        <v>85.851125526046516</v>
      </c>
      <c r="U34" s="11">
        <f t="shared" si="8"/>
        <v>107.20627126667846</v>
      </c>
      <c r="V34" s="8">
        <f t="shared" si="9"/>
        <v>0.18484346252471548</v>
      </c>
      <c r="W34" s="8">
        <f t="shared" si="10"/>
        <v>0.19967254542202986</v>
      </c>
      <c r="X34" s="8">
        <f t="shared" si="11"/>
        <v>0.19227358630072935</v>
      </c>
      <c r="Y34" s="7">
        <f t="shared" si="26"/>
        <v>1.0444422832074216</v>
      </c>
      <c r="Z34" s="7">
        <f t="shared" si="27"/>
        <v>0.99842789631100448</v>
      </c>
      <c r="AA34" s="7">
        <f t="shared" si="12"/>
        <v>1.0218907990128545</v>
      </c>
      <c r="AB34" s="7">
        <f t="shared" si="13"/>
        <v>0.96187511619495936</v>
      </c>
      <c r="AC34" s="13"/>
      <c r="AD34" s="11">
        <f t="shared" si="14"/>
        <v>386.11479358544995</v>
      </c>
      <c r="AE34" s="11">
        <f t="shared" si="15"/>
        <v>193.05739679272497</v>
      </c>
      <c r="AF34" s="11">
        <f t="shared" si="16"/>
        <v>651.71543091958802</v>
      </c>
      <c r="AG34" s="11">
        <f t="shared" si="45"/>
        <v>193.05739679272497</v>
      </c>
      <c r="AH34" s="14">
        <f t="shared" si="46"/>
        <v>844.77282771231296</v>
      </c>
      <c r="AI34" s="8">
        <f t="shared" si="47"/>
        <v>0.2285317312058131</v>
      </c>
      <c r="AJ34" s="17">
        <f t="shared" si="35"/>
        <v>0.99148791248657397</v>
      </c>
      <c r="AK34" s="17">
        <f t="shared" si="36"/>
        <v>0.93704118529348901</v>
      </c>
      <c r="AL34" s="19">
        <f t="shared" si="17"/>
        <v>0.22853173120581294</v>
      </c>
      <c r="AM34" s="19">
        <f t="shared" si="18"/>
        <v>0.22853173120581316</v>
      </c>
      <c r="AN34" s="9"/>
      <c r="AP34" s="120"/>
      <c r="AQ34" s="120"/>
    </row>
    <row r="35" spans="1:43" x14ac:dyDescent="0.3">
      <c r="A35" s="1">
        <f t="shared" si="33"/>
        <v>27</v>
      </c>
      <c r="B35" s="3"/>
      <c r="C35" s="11">
        <f t="shared" si="19"/>
        <v>182.21139187807094</v>
      </c>
      <c r="D35" s="11">
        <f t="shared" si="20"/>
        <v>191.14708925693557</v>
      </c>
      <c r="E35" s="11">
        <f t="shared" si="0"/>
        <v>182.21139187807094</v>
      </c>
      <c r="F35" s="11">
        <f t="shared" si="1"/>
        <v>152.91767140554848</v>
      </c>
      <c r="G35" s="11">
        <f t="shared" si="2"/>
        <v>179.52350753034563</v>
      </c>
      <c r="H35" s="11">
        <f t="shared" si="3"/>
        <v>226.08703207026008</v>
      </c>
      <c r="I35" s="11">
        <f t="shared" si="21"/>
        <v>364.42278375614188</v>
      </c>
      <c r="J35" s="11">
        <f t="shared" si="22"/>
        <v>382.29417851387115</v>
      </c>
      <c r="K35" s="58">
        <f t="shared" ref="K35:L35" si="56">K31+4</f>
        <v>24</v>
      </c>
      <c r="L35" s="58">
        <f t="shared" si="56"/>
        <v>26</v>
      </c>
      <c r="M35" s="13"/>
      <c r="N35" s="11">
        <f t="shared" si="23"/>
        <v>249.16036343940439</v>
      </c>
      <c r="O35" s="11">
        <f t="shared" si="24"/>
        <v>261.07457330444578</v>
      </c>
      <c r="P35" s="11">
        <f t="shared" si="25"/>
        <v>177.13538283434329</v>
      </c>
      <c r="Q35" s="11">
        <f t="shared" si="4"/>
        <v>148.65772105337868</v>
      </c>
      <c r="R35" s="11">
        <f t="shared" si="5"/>
        <v>89.761753765172813</v>
      </c>
      <c r="S35" s="11">
        <f t="shared" si="6"/>
        <v>113.04351603513004</v>
      </c>
      <c r="T35" s="11">
        <f t="shared" si="7"/>
        <v>89.761753765172813</v>
      </c>
      <c r="U35" s="11">
        <f t="shared" si="8"/>
        <v>113.04351603513004</v>
      </c>
      <c r="V35" s="8">
        <f t="shared" si="9"/>
        <v>0.19146061269760833</v>
      </c>
      <c r="W35" s="8">
        <f t="shared" si="10"/>
        <v>0.19893916778108206</v>
      </c>
      <c r="X35" s="8">
        <f t="shared" si="11"/>
        <v>0.1952240727783271</v>
      </c>
      <c r="Y35" s="7">
        <f t="shared" si="26"/>
        <v>1.0112110998997563</v>
      </c>
      <c r="Z35" s="7">
        <f t="shared" si="27"/>
        <v>0.97214219708543614</v>
      </c>
      <c r="AA35" s="7">
        <f t="shared" si="12"/>
        <v>1.0088391833122308</v>
      </c>
      <c r="AB35" s="7">
        <f t="shared" si="13"/>
        <v>0.95151765417273593</v>
      </c>
      <c r="AC35" s="13"/>
      <c r="AD35" s="11">
        <f t="shared" si="14"/>
        <v>405.6105396006057</v>
      </c>
      <c r="AE35" s="11">
        <f t="shared" si="15"/>
        <v>202.80526980030285</v>
      </c>
      <c r="AF35" s="11">
        <f t="shared" si="16"/>
        <v>684.36502847164684</v>
      </c>
      <c r="AG35" s="11">
        <f t="shared" si="45"/>
        <v>202.80526980030285</v>
      </c>
      <c r="AH35" s="14">
        <f t="shared" si="46"/>
        <v>887.17029827194972</v>
      </c>
      <c r="AI35" s="8">
        <f t="shared" si="47"/>
        <v>0.22859790301290692</v>
      </c>
      <c r="AJ35" s="17">
        <f t="shared" si="35"/>
        <v>0.99171974285210052</v>
      </c>
      <c r="AK35" s="17">
        <f t="shared" si="36"/>
        <v>0.93724503775122159</v>
      </c>
      <c r="AL35" s="19">
        <f t="shared" si="17"/>
        <v>0.22859790301290675</v>
      </c>
      <c r="AM35" s="19">
        <f t="shared" si="18"/>
        <v>0.22859790301290694</v>
      </c>
      <c r="AN35" s="9"/>
      <c r="AP35" s="120"/>
      <c r="AQ35" s="120"/>
    </row>
    <row r="36" spans="1:43" x14ac:dyDescent="0.3">
      <c r="A36" s="1">
        <f t="shared" si="33"/>
        <v>28</v>
      </c>
      <c r="B36" s="3"/>
      <c r="C36" s="11">
        <f t="shared" si="19"/>
        <v>190.9131580926755</v>
      </c>
      <c r="D36" s="11">
        <f t="shared" si="20"/>
        <v>201.13329493059848</v>
      </c>
      <c r="E36" s="11">
        <f t="shared" si="0"/>
        <v>190.9131580926755</v>
      </c>
      <c r="F36" s="11">
        <f t="shared" si="1"/>
        <v>160.90663594447881</v>
      </c>
      <c r="G36" s="11">
        <f t="shared" si="2"/>
        <v>173.49460075524306</v>
      </c>
      <c r="H36" s="11">
        <f t="shared" si="3"/>
        <v>237.89862497067207</v>
      </c>
      <c r="I36" s="11">
        <f t="shared" si="21"/>
        <v>381.826316185351</v>
      </c>
      <c r="J36" s="11">
        <f t="shared" si="22"/>
        <v>402.26658986119696</v>
      </c>
      <c r="K36" s="58">
        <f t="shared" ref="K36:L36" si="57">K32+4</f>
        <v>28</v>
      </c>
      <c r="L36" s="58">
        <f t="shared" si="57"/>
        <v>26</v>
      </c>
      <c r="M36" s="13"/>
      <c r="N36" s="11">
        <f t="shared" si="23"/>
        <v>257.89267080030243</v>
      </c>
      <c r="O36" s="11">
        <f t="shared" si="24"/>
        <v>271.09582820384907</v>
      </c>
      <c r="P36" s="11">
        <f t="shared" si="25"/>
        <v>182.62713280340927</v>
      </c>
      <c r="Q36" s="11">
        <f t="shared" si="4"/>
        <v>153.92295567871372</v>
      </c>
      <c r="R36" s="11">
        <f t="shared" si="5"/>
        <v>86.747300377621528</v>
      </c>
      <c r="S36" s="11">
        <f t="shared" si="6"/>
        <v>118.94931248533604</v>
      </c>
      <c r="T36" s="11">
        <f t="shared" si="7"/>
        <v>86.747300377621528</v>
      </c>
      <c r="U36" s="11">
        <f t="shared" si="8"/>
        <v>118.94931248533604</v>
      </c>
      <c r="V36" s="8">
        <f t="shared" si="9"/>
        <v>0.19837616102576225</v>
      </c>
      <c r="W36" s="8">
        <f t="shared" si="10"/>
        <v>0.18585536470799446</v>
      </c>
      <c r="X36" s="8">
        <f t="shared" si="11"/>
        <v>0.19201816071381778</v>
      </c>
      <c r="Y36" s="7">
        <f t="shared" si="26"/>
        <v>1.0035097640571173</v>
      </c>
      <c r="Z36" s="7">
        <f t="shared" si="27"/>
        <v>0.95659793503995183</v>
      </c>
      <c r="AA36" s="7">
        <f t="shared" si="12"/>
        <v>0.97064889710880198</v>
      </c>
      <c r="AB36" s="7">
        <f t="shared" si="13"/>
        <v>0.93799492929752615</v>
      </c>
      <c r="AC36" s="13"/>
      <c r="AD36" s="11">
        <f t="shared" si="14"/>
        <v>411.39322572591516</v>
      </c>
      <c r="AE36" s="11">
        <f t="shared" si="15"/>
        <v>205.69661286295758</v>
      </c>
      <c r="AF36" s="11">
        <f t="shared" si="16"/>
        <v>700.11312174531486</v>
      </c>
      <c r="AG36" s="11">
        <f t="shared" si="45"/>
        <v>205.69661286295758</v>
      </c>
      <c r="AH36" s="14">
        <f t="shared" si="46"/>
        <v>905.80973460827249</v>
      </c>
      <c r="AI36" s="8">
        <f t="shared" si="47"/>
        <v>0.22708589343203886</v>
      </c>
      <c r="AJ36" s="17">
        <f t="shared" si="35"/>
        <v>0.95514222905397828</v>
      </c>
      <c r="AK36" s="17">
        <f t="shared" si="36"/>
        <v>0.92562443680348494</v>
      </c>
      <c r="AL36" s="19">
        <f t="shared" si="17"/>
        <v>0.2270858934320388</v>
      </c>
      <c r="AM36" s="19">
        <f t="shared" si="18"/>
        <v>0.22708589343203905</v>
      </c>
      <c r="AN36" s="9"/>
      <c r="AP36" s="120"/>
      <c r="AQ36" s="120"/>
    </row>
    <row r="37" spans="1:43" x14ac:dyDescent="0.3">
      <c r="A37" s="1">
        <f t="shared" si="33"/>
        <v>29</v>
      </c>
      <c r="B37" s="3"/>
      <c r="C37" s="11">
        <f t="shared" si="19"/>
        <v>201.17593142736735</v>
      </c>
      <c r="D37" s="11">
        <f t="shared" si="20"/>
        <v>210.43445497156415</v>
      </c>
      <c r="E37" s="11">
        <f t="shared" si="0"/>
        <v>201.17593142736735</v>
      </c>
      <c r="F37" s="11">
        <f t="shared" si="1"/>
        <v>168.34756397725133</v>
      </c>
      <c r="G37" s="11">
        <f t="shared" si="2"/>
        <v>182.82101796049187</v>
      </c>
      <c r="H37" s="11">
        <f t="shared" si="3"/>
        <v>248.89995215094524</v>
      </c>
      <c r="I37" s="11">
        <f t="shared" si="21"/>
        <v>402.35186285473469</v>
      </c>
      <c r="J37" s="11">
        <f t="shared" si="22"/>
        <v>420.8689099431283</v>
      </c>
      <c r="K37" s="58">
        <f t="shared" ref="K37:L37" si="58">K33+4</f>
        <v>28</v>
      </c>
      <c r="L37" s="58">
        <f t="shared" si="58"/>
        <v>26</v>
      </c>
      <c r="M37" s="13"/>
      <c r="N37" s="11">
        <f t="shared" si="23"/>
        <v>267.94432566998552</v>
      </c>
      <c r="O37" s="11">
        <f t="shared" si="24"/>
        <v>280.20565140372798</v>
      </c>
      <c r="P37" s="11">
        <f t="shared" si="25"/>
        <v>187.02546605050341</v>
      </c>
      <c r="Q37" s="11">
        <f t="shared" si="4"/>
        <v>156.50620523002192</v>
      </c>
      <c r="R37" s="11">
        <f t="shared" si="5"/>
        <v>91.410508980245936</v>
      </c>
      <c r="S37" s="11">
        <f t="shared" si="6"/>
        <v>124.44997607547262</v>
      </c>
      <c r="T37" s="11">
        <f t="shared" si="7"/>
        <v>91.410508980245936</v>
      </c>
      <c r="U37" s="11">
        <f t="shared" si="8"/>
        <v>124.44997607547262</v>
      </c>
      <c r="V37" s="8">
        <f t="shared" si="9"/>
        <v>0.19984312305036409</v>
      </c>
      <c r="W37" s="8">
        <f t="shared" si="10"/>
        <v>0.19008801592135369</v>
      </c>
      <c r="X37" s="8">
        <f t="shared" si="11"/>
        <v>0.19490047244624123</v>
      </c>
      <c r="Y37" s="7">
        <f t="shared" si="26"/>
        <v>0.97942871209139226</v>
      </c>
      <c r="Z37" s="7">
        <f t="shared" si="27"/>
        <v>0.9296612409026036</v>
      </c>
      <c r="AA37" s="7">
        <f t="shared" si="12"/>
        <v>0.95668937889723582</v>
      </c>
      <c r="AB37" s="7">
        <f t="shared" si="13"/>
        <v>0.92743103231850788</v>
      </c>
      <c r="AC37" s="13"/>
      <c r="AD37" s="11">
        <f t="shared" si="14"/>
        <v>431.72097011143711</v>
      </c>
      <c r="AE37" s="11">
        <f t="shared" si="15"/>
        <v>215.86048505571856</v>
      </c>
      <c r="AF37" s="11">
        <f t="shared" si="16"/>
        <v>735.00692273982474</v>
      </c>
      <c r="AG37" s="11">
        <f t="shared" si="45"/>
        <v>215.86048505571856</v>
      </c>
      <c r="AH37" s="14">
        <f t="shared" si="46"/>
        <v>950.86740779554327</v>
      </c>
      <c r="AI37" s="8">
        <f t="shared" si="47"/>
        <v>0.22701428536304732</v>
      </c>
      <c r="AJ37" s="17">
        <f t="shared" si="35"/>
        <v>0.95489911877541322</v>
      </c>
      <c r="AK37" s="17">
        <f t="shared" si="36"/>
        <v>0.92540943063509351</v>
      </c>
      <c r="AL37" s="19">
        <f t="shared" si="17"/>
        <v>0.22701428536304735</v>
      </c>
      <c r="AM37" s="19">
        <f t="shared" si="18"/>
        <v>0.22701428536304735</v>
      </c>
      <c r="AN37" s="9"/>
      <c r="AP37" s="120"/>
      <c r="AQ37" s="120"/>
    </row>
    <row r="38" spans="1:43" x14ac:dyDescent="0.3">
      <c r="A38" s="1">
        <f t="shared" si="33"/>
        <v>30</v>
      </c>
      <c r="B38" s="3"/>
      <c r="C38" s="11">
        <f t="shared" si="19"/>
        <v>211.82347582759144</v>
      </c>
      <c r="D38" s="11">
        <f t="shared" si="20"/>
        <v>220.34033452457763</v>
      </c>
      <c r="E38" s="11">
        <f t="shared" si="0"/>
        <v>211.82347582759144</v>
      </c>
      <c r="F38" s="11">
        <f t="shared" si="1"/>
        <v>176.2722676196621</v>
      </c>
      <c r="G38" s="11">
        <f t="shared" si="2"/>
        <v>192.49710044320824</v>
      </c>
      <c r="H38" s="11">
        <f t="shared" si="3"/>
        <v>240.38439482127529</v>
      </c>
      <c r="I38" s="11">
        <f t="shared" si="21"/>
        <v>423.64695165518287</v>
      </c>
      <c r="J38" s="11">
        <f t="shared" si="22"/>
        <v>440.68066904915526</v>
      </c>
      <c r="K38" s="58">
        <f t="shared" ref="K38:L38" si="59">K34+4</f>
        <v>28</v>
      </c>
      <c r="L38" s="58">
        <f t="shared" si="59"/>
        <v>30</v>
      </c>
      <c r="M38" s="13"/>
      <c r="N38" s="11">
        <f t="shared" si="23"/>
        <v>278.20218413004704</v>
      </c>
      <c r="O38" s="11">
        <f t="shared" si="24"/>
        <v>289.74898896192508</v>
      </c>
      <c r="P38" s="11">
        <f t="shared" si="25"/>
        <v>195.09246853890591</v>
      </c>
      <c r="Q38" s="11">
        <f t="shared" si="4"/>
        <v>162.34929433818252</v>
      </c>
      <c r="R38" s="11">
        <f t="shared" si="5"/>
        <v>96.24855022160412</v>
      </c>
      <c r="S38" s="11">
        <f t="shared" si="6"/>
        <v>120.19219741063765</v>
      </c>
      <c r="T38" s="11">
        <f t="shared" si="7"/>
        <v>96.24855022160412</v>
      </c>
      <c r="U38" s="11">
        <f t="shared" si="8"/>
        <v>120.19219741063765</v>
      </c>
      <c r="V38" s="8">
        <f t="shared" si="9"/>
        <v>0.18228750651989792</v>
      </c>
      <c r="W38" s="8">
        <f t="shared" si="10"/>
        <v>0.19678841622893917</v>
      </c>
      <c r="X38" s="8">
        <f t="shared" si="11"/>
        <v>0.18955540613375102</v>
      </c>
      <c r="Y38" s="7">
        <f t="shared" si="26"/>
        <v>0.96340133222131996</v>
      </c>
      <c r="Z38" s="7">
        <f t="shared" si="27"/>
        <v>0.92101438604329522</v>
      </c>
      <c r="AA38" s="7">
        <f t="shared" si="12"/>
        <v>0.94253247978082522</v>
      </c>
      <c r="AB38" s="7">
        <f t="shared" si="13"/>
        <v>0.88731427019506703</v>
      </c>
      <c r="AC38" s="13"/>
      <c r="AD38" s="11">
        <f t="shared" si="14"/>
        <v>432.88149526448353</v>
      </c>
      <c r="AE38" s="11">
        <f t="shared" si="15"/>
        <v>216.44074763224177</v>
      </c>
      <c r="AF38" s="11">
        <f t="shared" si="16"/>
        <v>730.65142318124913</v>
      </c>
      <c r="AG38" s="11">
        <f t="shared" si="45"/>
        <v>216.44074763224177</v>
      </c>
      <c r="AH38" s="14">
        <f t="shared" si="46"/>
        <v>947.09217081349084</v>
      </c>
      <c r="AI38" s="8">
        <f t="shared" si="47"/>
        <v>0.22853187292883351</v>
      </c>
      <c r="AJ38" s="17">
        <f t="shared" si="35"/>
        <v>0.91451733939814561</v>
      </c>
      <c r="AK38" s="17">
        <f t="shared" si="36"/>
        <v>0.8642973565604366</v>
      </c>
      <c r="AL38" s="19">
        <f t="shared" si="17"/>
        <v>0.22853187292883362</v>
      </c>
      <c r="AM38" s="19">
        <f t="shared" si="18"/>
        <v>0.22853187292883351</v>
      </c>
      <c r="AN38" s="9"/>
      <c r="AP38" s="120"/>
      <c r="AQ38" s="120"/>
    </row>
    <row r="39" spans="1:43" x14ac:dyDescent="0.3">
      <c r="A39" s="1">
        <f t="shared" si="33"/>
        <v>31</v>
      </c>
      <c r="B39" s="3"/>
      <c r="C39" s="11">
        <f t="shared" si="19"/>
        <v>221.49315968980167</v>
      </c>
      <c r="D39" s="11">
        <f t="shared" si="20"/>
        <v>232.31589183966676</v>
      </c>
      <c r="E39" s="11">
        <f t="shared" si="0"/>
        <v>221.49315968980167</v>
      </c>
      <c r="F39" s="11">
        <f t="shared" si="1"/>
        <v>185.85271347173341</v>
      </c>
      <c r="G39" s="11">
        <f t="shared" si="2"/>
        <v>201.28454054353492</v>
      </c>
      <c r="H39" s="11">
        <f t="shared" si="3"/>
        <v>253.4493522837688</v>
      </c>
      <c r="I39" s="11">
        <f t="shared" si="21"/>
        <v>442.98631937960334</v>
      </c>
      <c r="J39" s="11">
        <f t="shared" si="22"/>
        <v>464.63178367933352</v>
      </c>
      <c r="K39" s="58">
        <f t="shared" ref="K39:L39" si="60">K35+4</f>
        <v>28</v>
      </c>
      <c r="L39" s="58">
        <f t="shared" si="60"/>
        <v>30</v>
      </c>
      <c r="M39" s="13"/>
      <c r="N39" s="11">
        <f t="shared" si="23"/>
        <v>287.22169439127174</v>
      </c>
      <c r="O39" s="11">
        <f t="shared" si="24"/>
        <v>300.91932954663184</v>
      </c>
      <c r="P39" s="11">
        <f t="shared" si="25"/>
        <v>198.61456142360268</v>
      </c>
      <c r="Q39" s="11">
        <f t="shared" si="4"/>
        <v>166.65550858216608</v>
      </c>
      <c r="R39" s="11">
        <f t="shared" si="5"/>
        <v>100.64227027176746</v>
      </c>
      <c r="S39" s="11">
        <f t="shared" si="6"/>
        <v>126.7246761418844</v>
      </c>
      <c r="T39" s="11">
        <f t="shared" si="7"/>
        <v>100.64227027176746</v>
      </c>
      <c r="U39" s="11">
        <f t="shared" si="8"/>
        <v>126.7246761418844</v>
      </c>
      <c r="V39" s="8">
        <f t="shared" si="9"/>
        <v>0.18883069847438116</v>
      </c>
      <c r="W39" s="8">
        <f t="shared" si="10"/>
        <v>0.19623404342775341</v>
      </c>
      <c r="X39" s="8">
        <f t="shared" si="11"/>
        <v>0.19255688930736439</v>
      </c>
      <c r="Y39" s="7">
        <f t="shared" si="26"/>
        <v>0.93276164864846745</v>
      </c>
      <c r="Z39" s="7">
        <f t="shared" si="27"/>
        <v>0.89670742745175436</v>
      </c>
      <c r="AA39" s="7">
        <f t="shared" si="12"/>
        <v>0.93047413496074749</v>
      </c>
      <c r="AB39" s="7">
        <f t="shared" si="13"/>
        <v>0.87772008896908804</v>
      </c>
      <c r="AC39" s="13"/>
      <c r="AD39" s="11">
        <f t="shared" si="14"/>
        <v>454.73389282730375</v>
      </c>
      <c r="AE39" s="11">
        <f t="shared" si="15"/>
        <v>227.36694641365187</v>
      </c>
      <c r="AF39" s="11">
        <f t="shared" si="16"/>
        <v>767.25399647155268</v>
      </c>
      <c r="AG39" s="11">
        <f t="shared" si="45"/>
        <v>227.36694641365187</v>
      </c>
      <c r="AH39" s="14">
        <f t="shared" si="46"/>
        <v>994.62094288520461</v>
      </c>
      <c r="AI39" s="8">
        <f t="shared" si="47"/>
        <v>0.2285965804762807</v>
      </c>
      <c r="AJ39" s="17">
        <f t="shared" si="35"/>
        <v>0.91472643996826752</v>
      </c>
      <c r="AK39" s="17">
        <f t="shared" si="36"/>
        <v>0.86448122232720359</v>
      </c>
      <c r="AL39" s="19">
        <f t="shared" si="17"/>
        <v>0.2285965804762807</v>
      </c>
      <c r="AM39" s="19">
        <f t="shared" si="18"/>
        <v>0.22859658047628081</v>
      </c>
      <c r="AN39" s="9"/>
      <c r="AP39" s="120"/>
      <c r="AQ39" s="120"/>
    </row>
    <row r="40" spans="1:43" x14ac:dyDescent="0.3">
      <c r="A40" s="1">
        <f t="shared" si="33"/>
        <v>32</v>
      </c>
      <c r="B40" s="3"/>
      <c r="C40" s="11">
        <f t="shared" si="19"/>
        <v>232.07588059449296</v>
      </c>
      <c r="D40" s="11">
        <f t="shared" si="20"/>
        <v>244.44766083728194</v>
      </c>
      <c r="E40" s="11">
        <f t="shared" ref="E40:E59" si="61">H$4*I40</f>
        <v>232.07588059449296</v>
      </c>
      <c r="F40" s="11">
        <f t="shared" ref="F40:F59" si="62">I$4*J40</f>
        <v>195.55812866982558</v>
      </c>
      <c r="G40" s="11">
        <f t="shared" ref="G40:G59" si="63">J$4*I40*(D$4)^K40</f>
        <v>194.52902579492547</v>
      </c>
      <c r="H40" s="11">
        <f t="shared" ref="H40:H59" si="64">K$4*J40*(D$4)^L40</f>
        <v>266.68473179290692</v>
      </c>
      <c r="I40" s="11">
        <f t="shared" si="21"/>
        <v>464.15176118898592</v>
      </c>
      <c r="J40" s="11">
        <f t="shared" si="22"/>
        <v>488.89532167456389</v>
      </c>
      <c r="K40" s="58">
        <f t="shared" ref="K40:L40" si="65">K36+4</f>
        <v>32</v>
      </c>
      <c r="L40" s="58">
        <f t="shared" si="65"/>
        <v>30</v>
      </c>
      <c r="M40" s="13"/>
      <c r="N40" s="11">
        <f t="shared" si="23"/>
        <v>297.01643601168621</v>
      </c>
      <c r="O40" s="11">
        <f t="shared" si="24"/>
        <v>312.14777861945203</v>
      </c>
      <c r="P40" s="11">
        <f t="shared" si="25"/>
        <v>204.78919915732374</v>
      </c>
      <c r="Q40" s="11">
        <f t="shared" ref="Q40:Q59" si="66">Z40*F40</f>
        <v>172.56507852694443</v>
      </c>
      <c r="R40" s="11">
        <f t="shared" ref="R40:R59" si="67">A$4*G40/(B$4+1)</f>
        <v>97.264512897462737</v>
      </c>
      <c r="S40" s="11">
        <f t="shared" ref="S40:S59" si="68">A$4*H40/(B$4+1)</f>
        <v>133.34236589645346</v>
      </c>
      <c r="T40" s="11">
        <f t="shared" ref="T40:T59" si="69">A$4*G40-R40</f>
        <v>97.264512897462737</v>
      </c>
      <c r="U40" s="11">
        <f t="shared" ref="U40:U59" si="70">A$4*H40-S40</f>
        <v>133.34236589645346</v>
      </c>
      <c r="V40" s="8">
        <f t="shared" ref="V40:V59" si="71">(Y41*I40-P40-R40)/(N40+P40+R40)</f>
        <v>0.19568710936378683</v>
      </c>
      <c r="W40" s="8">
        <f t="shared" ref="W40:W59" si="72">(Z41*J40-Q40-S40)/(O40+Q40+S40)</f>
        <v>0.18344084636073366</v>
      </c>
      <c r="X40" s="8">
        <f t="shared" ref="X40:X59" si="73">(Y41*I40+Z41*J40-P40-Q40-R40-S40)/(N40+O40+P40+Q40+R40+S40)</f>
        <v>0.18946846747901946</v>
      </c>
      <c r="Y40" s="7">
        <f t="shared" si="26"/>
        <v>0.92554095573592166</v>
      </c>
      <c r="Z40" s="7">
        <f t="shared" si="27"/>
        <v>0.88242344974725173</v>
      </c>
      <c r="AA40" s="7">
        <f t="shared" ref="AA40:AA59" si="74">(X40*(N40+P40+R40)+P40+R40)/I40</f>
        <v>0.8953076335568827</v>
      </c>
      <c r="AB40" s="7">
        <f t="shared" ref="AB40:AB59" si="75">(X40*(O40+Q40+S40)+Q40+S40)/J40</f>
        <v>0.86523515688765174</v>
      </c>
      <c r="AC40" s="13"/>
      <c r="AD40" s="11">
        <f t="shared" ref="AD40:AD59" si="76">A$4*(G40+H40)</f>
        <v>461.21375758783239</v>
      </c>
      <c r="AE40" s="11">
        <f t="shared" ref="AE40:AE59" si="77">R40+S40</f>
        <v>230.6068787939162</v>
      </c>
      <c r="AF40" s="11">
        <f t="shared" ref="AF40:AF59" si="78">AJ40*(C40+D40)+AK40*(E40+F40)</f>
        <v>784.90770602833845</v>
      </c>
      <c r="AG40" s="11">
        <f t="shared" si="45"/>
        <v>230.6068787939162</v>
      </c>
      <c r="AH40" s="14">
        <f t="shared" si="46"/>
        <v>1015.5145848222546</v>
      </c>
      <c r="AI40" s="8">
        <f t="shared" si="47"/>
        <v>0.22708376840720537</v>
      </c>
      <c r="AJ40" s="17">
        <f t="shared" si="35"/>
        <v>0.88098612472338111</v>
      </c>
      <c r="AK40" s="17">
        <f t="shared" si="36"/>
        <v>0.85376062243270467</v>
      </c>
      <c r="AL40" s="19">
        <f t="shared" ref="AL40:AL59" si="79">(AJ40*I40-AK40*E40-R40)/(AJ40*C40+AK40*E40+R40)</f>
        <v>0.22708376840720534</v>
      </c>
      <c r="AM40" s="19">
        <f t="shared" ref="AM40:AM59" si="80">(AK40*J40-AK40*F40-S40)/(AJ40*D40+AK40*F40+S40)</f>
        <v>0.22708376840720537</v>
      </c>
      <c r="AN40" s="9"/>
      <c r="AP40" s="120"/>
      <c r="AQ40" s="120"/>
    </row>
    <row r="41" spans="1:43" x14ac:dyDescent="0.3">
      <c r="A41" s="1">
        <f t="shared" si="33"/>
        <v>33</v>
      </c>
      <c r="B41" s="3"/>
      <c r="C41" s="11">
        <f t="shared" ref="C41:C59" si="81">MAX(C40,F$4*I41)</f>
        <v>244.53229330534521</v>
      </c>
      <c r="D41" s="11">
        <f t="shared" ref="D41:D59" si="82">MAX(D40,G$4*J41)</f>
        <v>255.77197277561771</v>
      </c>
      <c r="E41" s="11">
        <f t="shared" si="61"/>
        <v>244.53229330534521</v>
      </c>
      <c r="F41" s="11">
        <f t="shared" si="62"/>
        <v>204.61757822049418</v>
      </c>
      <c r="G41" s="11">
        <f t="shared" si="63"/>
        <v>204.97015316815549</v>
      </c>
      <c r="H41" s="11">
        <f t="shared" si="64"/>
        <v>279.03920097322191</v>
      </c>
      <c r="I41" s="11">
        <f t="shared" ref="I41:I59" si="83">I40*(C$4+E$4*(V40-W40))</f>
        <v>489.06458661069041</v>
      </c>
      <c r="J41" s="11">
        <f t="shared" ref="J41:J59" si="84">J40*(C$4+E$4*(W40-V40))</f>
        <v>511.54394555123542</v>
      </c>
      <c r="K41" s="58">
        <f t="shared" ref="K41:L41" si="85">K37+4</f>
        <v>32</v>
      </c>
      <c r="L41" s="58">
        <f t="shared" si="85"/>
        <v>30</v>
      </c>
      <c r="M41" s="13"/>
      <c r="N41" s="11">
        <f t="shared" ref="N41:N59" si="86">N40+Y41*(C41-C40)</f>
        <v>308.26873580552967</v>
      </c>
      <c r="O41" s="11">
        <f t="shared" ref="O41:O59" si="87">O40+Y41*(D41-D40)</f>
        <v>322.37741341455961</v>
      </c>
      <c r="P41" s="11">
        <f t="shared" ref="P41:P59" si="88">Z41*E41</f>
        <v>209.71459090187588</v>
      </c>
      <c r="Q41" s="11">
        <f t="shared" si="66"/>
        <v>175.4831279247874</v>
      </c>
      <c r="R41" s="11">
        <f t="shared" si="67"/>
        <v>102.48507658407775</v>
      </c>
      <c r="S41" s="11">
        <f t="shared" si="68"/>
        <v>139.51960048661095</v>
      </c>
      <c r="T41" s="11">
        <f t="shared" si="69"/>
        <v>102.48507658407775</v>
      </c>
      <c r="U41" s="11">
        <f t="shared" si="70"/>
        <v>139.51960048661095</v>
      </c>
      <c r="V41" s="8">
        <f t="shared" si="71"/>
        <v>0.19727655485554815</v>
      </c>
      <c r="W41" s="8">
        <f t="shared" si="72"/>
        <v>0.18764439025350119</v>
      </c>
      <c r="X41" s="8">
        <f t="shared" si="73"/>
        <v>0.19239572046258832</v>
      </c>
      <c r="Y41" s="7">
        <f t="shared" ref="Y41:Y59" si="89">(Z40*(E40+F40)+A$4*(G40+H40))/(2*I40)</f>
        <v>0.90333389355670868</v>
      </c>
      <c r="Z41" s="7">
        <f t="shared" ref="Z41:Z59" si="90">Y41*I40/J40</f>
        <v>0.85761511523554568</v>
      </c>
      <c r="AA41" s="7">
        <f t="shared" si="74"/>
        <v>0.88245018097177552</v>
      </c>
      <c r="AB41" s="7">
        <f t="shared" si="75"/>
        <v>0.85551191410341443</v>
      </c>
      <c r="AC41" s="13"/>
      <c r="AD41" s="11">
        <f t="shared" si="76"/>
        <v>484.0093541413774</v>
      </c>
      <c r="AE41" s="11">
        <f t="shared" si="77"/>
        <v>242.0046770706887</v>
      </c>
      <c r="AF41" s="11">
        <f t="shared" si="78"/>
        <v>824.03074342772811</v>
      </c>
      <c r="AG41" s="11">
        <f t="shared" si="45"/>
        <v>242.0046770706887</v>
      </c>
      <c r="AH41" s="14">
        <f t="shared" si="46"/>
        <v>1066.0354204984169</v>
      </c>
      <c r="AI41" s="8">
        <f t="shared" si="47"/>
        <v>0.22701372995424601</v>
      </c>
      <c r="AJ41" s="17">
        <f t="shared" si="35"/>
        <v>0.88076680426482123</v>
      </c>
      <c r="AK41" s="17">
        <f t="shared" si="36"/>
        <v>0.85356665588957203</v>
      </c>
      <c r="AL41" s="19">
        <f t="shared" si="79"/>
        <v>0.2270137299542461</v>
      </c>
      <c r="AM41" s="19">
        <f t="shared" si="80"/>
        <v>0.2270137299542459</v>
      </c>
      <c r="AN41" s="9"/>
      <c r="AP41" s="120"/>
      <c r="AQ41" s="120"/>
    </row>
    <row r="42" spans="1:43" x14ac:dyDescent="0.3">
      <c r="A42" s="1">
        <f t="shared" si="33"/>
        <v>34</v>
      </c>
      <c r="B42" s="3"/>
      <c r="C42" s="11">
        <f t="shared" si="81"/>
        <v>257.4655205605024</v>
      </c>
      <c r="D42" s="11">
        <f t="shared" si="82"/>
        <v>267.82148009168912</v>
      </c>
      <c r="E42" s="11">
        <f t="shared" si="61"/>
        <v>257.4655205605024</v>
      </c>
      <c r="F42" s="11">
        <f t="shared" si="62"/>
        <v>214.25718407335131</v>
      </c>
      <c r="G42" s="11">
        <f t="shared" si="63"/>
        <v>215.81095270270998</v>
      </c>
      <c r="H42" s="11">
        <f t="shared" si="64"/>
        <v>269.50198916241163</v>
      </c>
      <c r="I42" s="11">
        <f t="shared" si="83"/>
        <v>514.9310411210048</v>
      </c>
      <c r="J42" s="11">
        <f t="shared" si="84"/>
        <v>535.64296018337825</v>
      </c>
      <c r="K42" s="58">
        <f t="shared" ref="K42:L42" si="91">K38+4</f>
        <v>32</v>
      </c>
      <c r="L42" s="58">
        <f t="shared" si="91"/>
        <v>34</v>
      </c>
      <c r="M42" s="13"/>
      <c r="N42" s="11">
        <f t="shared" si="86"/>
        <v>319.76175013763702</v>
      </c>
      <c r="O42" s="11">
        <f t="shared" si="87"/>
        <v>333.08511672374101</v>
      </c>
      <c r="P42" s="11">
        <f t="shared" si="88"/>
        <v>218.74059253641644</v>
      </c>
      <c r="Q42" s="11">
        <f t="shared" si="66"/>
        <v>182.03114458728305</v>
      </c>
      <c r="R42" s="11">
        <f t="shared" si="67"/>
        <v>107.90547635135499</v>
      </c>
      <c r="S42" s="11">
        <f t="shared" si="68"/>
        <v>134.75099458120582</v>
      </c>
      <c r="T42" s="11">
        <f t="shared" si="69"/>
        <v>107.90547635135499</v>
      </c>
      <c r="U42" s="11">
        <f t="shared" si="70"/>
        <v>134.75099458120582</v>
      </c>
      <c r="V42" s="8">
        <f t="shared" si="71"/>
        <v>0.18006630981371827</v>
      </c>
      <c r="W42" s="8">
        <f t="shared" si="72"/>
        <v>0.19428613948639986</v>
      </c>
      <c r="X42" s="8">
        <f t="shared" si="73"/>
        <v>0.1871951992504203</v>
      </c>
      <c r="Y42" s="7">
        <f t="shared" si="89"/>
        <v>0.88864241734594729</v>
      </c>
      <c r="Z42" s="7">
        <f t="shared" si="90"/>
        <v>0.84959179023357456</v>
      </c>
      <c r="AA42" s="7">
        <f t="shared" si="74"/>
        <v>0.86934069539239145</v>
      </c>
      <c r="AB42" s="7">
        <f t="shared" si="75"/>
        <v>0.81851942844812164</v>
      </c>
      <c r="AC42" s="13"/>
      <c r="AD42" s="11">
        <f t="shared" si="76"/>
        <v>485.31294186512162</v>
      </c>
      <c r="AE42" s="11">
        <f t="shared" si="77"/>
        <v>242.65647093256081</v>
      </c>
      <c r="AF42" s="11">
        <f t="shared" si="78"/>
        <v>819.1488052526704</v>
      </c>
      <c r="AG42" s="11">
        <f t="shared" si="45"/>
        <v>242.65647093256081</v>
      </c>
      <c r="AH42" s="14">
        <f t="shared" si="46"/>
        <v>1061.8052761852312</v>
      </c>
      <c r="AI42" s="8">
        <f t="shared" si="47"/>
        <v>0.22853198827976964</v>
      </c>
      <c r="AJ42" s="17">
        <f t="shared" si="35"/>
        <v>0.84352201938600091</v>
      </c>
      <c r="AK42" s="17">
        <f t="shared" si="36"/>
        <v>0.79720066473631002</v>
      </c>
      <c r="AL42" s="19">
        <f t="shared" si="79"/>
        <v>0.22853198827976964</v>
      </c>
      <c r="AM42" s="19">
        <f t="shared" si="80"/>
        <v>0.22853198827976964</v>
      </c>
      <c r="AN42" s="9"/>
      <c r="AP42" s="120"/>
      <c r="AQ42" s="120"/>
    </row>
    <row r="43" spans="1:43" x14ac:dyDescent="0.3">
      <c r="A43" s="1">
        <f t="shared" si="33"/>
        <v>35</v>
      </c>
      <c r="B43" s="3"/>
      <c r="C43" s="11">
        <f t="shared" si="81"/>
        <v>269.24046183383996</v>
      </c>
      <c r="D43" s="11">
        <f t="shared" si="82"/>
        <v>282.35506684515036</v>
      </c>
      <c r="E43" s="11">
        <f t="shared" si="61"/>
        <v>269.24046183383996</v>
      </c>
      <c r="F43" s="11">
        <f t="shared" si="62"/>
        <v>225.8840534761203</v>
      </c>
      <c r="G43" s="11">
        <f t="shared" si="63"/>
        <v>225.68086184116601</v>
      </c>
      <c r="H43" s="11">
        <f t="shared" si="64"/>
        <v>284.12677033523369</v>
      </c>
      <c r="I43" s="11">
        <f t="shared" si="83"/>
        <v>538.48092366767992</v>
      </c>
      <c r="J43" s="11">
        <f t="shared" si="84"/>
        <v>564.71013369030072</v>
      </c>
      <c r="K43" s="58">
        <f t="shared" ref="K43:L43" si="92">K39+4</f>
        <v>32</v>
      </c>
      <c r="L43" s="58">
        <f t="shared" si="92"/>
        <v>34</v>
      </c>
      <c r="M43" s="13"/>
      <c r="N43" s="11">
        <f t="shared" si="86"/>
        <v>329.89281063418775</v>
      </c>
      <c r="O43" s="11">
        <f t="shared" si="87"/>
        <v>345.58969260341752</v>
      </c>
      <c r="P43" s="11">
        <f t="shared" si="88"/>
        <v>222.69484146040605</v>
      </c>
      <c r="Q43" s="11">
        <f t="shared" si="66"/>
        <v>186.83378098030005</v>
      </c>
      <c r="R43" s="11">
        <f t="shared" si="67"/>
        <v>112.840430920583</v>
      </c>
      <c r="S43" s="11">
        <f t="shared" si="68"/>
        <v>142.06338516761684</v>
      </c>
      <c r="T43" s="11">
        <f t="shared" si="69"/>
        <v>112.840430920583</v>
      </c>
      <c r="U43" s="11">
        <f t="shared" si="70"/>
        <v>142.06338516761684</v>
      </c>
      <c r="V43" s="8">
        <f t="shared" si="71"/>
        <v>0.18654586137256957</v>
      </c>
      <c r="W43" s="8">
        <f t="shared" si="72"/>
        <v>0.19388214827895986</v>
      </c>
      <c r="X43" s="8">
        <f t="shared" si="73"/>
        <v>0.19023880407822083</v>
      </c>
      <c r="Y43" s="7">
        <f t="shared" si="89"/>
        <v>0.86039159443545576</v>
      </c>
      <c r="Z43" s="7">
        <f t="shared" si="90"/>
        <v>0.82712249096438095</v>
      </c>
      <c r="AA43" s="7">
        <f t="shared" si="74"/>
        <v>0.85820220323915719</v>
      </c>
      <c r="AB43" s="7">
        <f t="shared" si="75"/>
        <v>0.80963792261959111</v>
      </c>
      <c r="AC43" s="13"/>
      <c r="AD43" s="11">
        <f t="shared" si="76"/>
        <v>509.80763217639969</v>
      </c>
      <c r="AE43" s="11">
        <f t="shared" si="77"/>
        <v>254.90381608819985</v>
      </c>
      <c r="AF43" s="11">
        <f t="shared" si="78"/>
        <v>860.18323117555042</v>
      </c>
      <c r="AG43" s="11">
        <f t="shared" si="45"/>
        <v>254.90381608819985</v>
      </c>
      <c r="AH43" s="14">
        <f t="shared" si="46"/>
        <v>1115.0870472637503</v>
      </c>
      <c r="AI43" s="8">
        <f t="shared" si="47"/>
        <v>0.22859544168654283</v>
      </c>
      <c r="AJ43" s="17">
        <f t="shared" si="35"/>
        <v>0.84371114848518247</v>
      </c>
      <c r="AK43" s="17">
        <f t="shared" si="36"/>
        <v>0.79736696925086814</v>
      </c>
      <c r="AL43" s="19">
        <f t="shared" si="79"/>
        <v>0.22859544168654286</v>
      </c>
      <c r="AM43" s="19">
        <f t="shared" si="80"/>
        <v>0.22859544168654283</v>
      </c>
      <c r="AN43" s="9"/>
      <c r="AP43" s="120"/>
      <c r="AQ43" s="120"/>
    </row>
    <row r="44" spans="1:43" x14ac:dyDescent="0.3">
      <c r="A44" s="1">
        <f t="shared" si="33"/>
        <v>36</v>
      </c>
      <c r="B44" s="3"/>
      <c r="C44" s="11">
        <f t="shared" si="81"/>
        <v>282.10991734308533</v>
      </c>
      <c r="D44" s="11">
        <f t="shared" si="82"/>
        <v>297.09425152136259</v>
      </c>
      <c r="E44" s="11">
        <f t="shared" si="61"/>
        <v>282.10991734308533</v>
      </c>
      <c r="F44" s="11">
        <f t="shared" si="62"/>
        <v>237.6754012170901</v>
      </c>
      <c r="G44" s="11">
        <f t="shared" si="63"/>
        <v>218.11074505153326</v>
      </c>
      <c r="H44" s="11">
        <f t="shared" si="64"/>
        <v>298.95843950348501</v>
      </c>
      <c r="I44" s="11">
        <f t="shared" si="83"/>
        <v>564.21983468617066</v>
      </c>
      <c r="J44" s="11">
        <f t="shared" si="84"/>
        <v>594.18850304272519</v>
      </c>
      <c r="K44" s="58">
        <f t="shared" ref="K44:L44" si="93">K40+4</f>
        <v>36</v>
      </c>
      <c r="L44" s="58">
        <f t="shared" si="93"/>
        <v>34</v>
      </c>
      <c r="M44" s="13"/>
      <c r="N44" s="11">
        <f t="shared" si="86"/>
        <v>340.87867522735274</v>
      </c>
      <c r="O44" s="11">
        <f t="shared" si="87"/>
        <v>358.17163027360067</v>
      </c>
      <c r="P44" s="11">
        <f t="shared" si="88"/>
        <v>229.63451453021798</v>
      </c>
      <c r="Q44" s="11">
        <f t="shared" si="66"/>
        <v>193.4652843412313</v>
      </c>
      <c r="R44" s="11">
        <f t="shared" si="67"/>
        <v>109.05537252576663</v>
      </c>
      <c r="S44" s="11">
        <f t="shared" si="68"/>
        <v>149.47921975174251</v>
      </c>
      <c r="T44" s="11">
        <f t="shared" si="69"/>
        <v>109.05537252576663</v>
      </c>
      <c r="U44" s="11">
        <f t="shared" si="70"/>
        <v>149.47921975174251</v>
      </c>
      <c r="V44" s="8">
        <f t="shared" si="71"/>
        <v>0.1933500340506715</v>
      </c>
      <c r="W44" s="8">
        <f t="shared" si="72"/>
        <v>0.18133941210057164</v>
      </c>
      <c r="X44" s="8">
        <f t="shared" si="73"/>
        <v>0.18725100155366139</v>
      </c>
      <c r="Y44" s="7">
        <f t="shared" si="89"/>
        <v>0.85363864735946371</v>
      </c>
      <c r="Z44" s="7">
        <f t="shared" si="90"/>
        <v>0.81398951406217357</v>
      </c>
      <c r="AA44" s="7">
        <f t="shared" si="74"/>
        <v>0.8258124800364125</v>
      </c>
      <c r="AB44" s="7">
        <f t="shared" si="75"/>
        <v>0.79811238357879632</v>
      </c>
      <c r="AC44" s="13"/>
      <c r="AD44" s="11">
        <f t="shared" si="76"/>
        <v>517.0691845550183</v>
      </c>
      <c r="AE44" s="11">
        <f t="shared" si="77"/>
        <v>258.53459227750915</v>
      </c>
      <c r="AF44" s="11">
        <f t="shared" si="78"/>
        <v>879.97342299453953</v>
      </c>
      <c r="AG44" s="11">
        <f t="shared" si="45"/>
        <v>258.53459227750915</v>
      </c>
      <c r="AH44" s="14">
        <f t="shared" si="46"/>
        <v>1138.5080152720486</v>
      </c>
      <c r="AI44" s="8">
        <f t="shared" si="47"/>
        <v>0.2270819254757129</v>
      </c>
      <c r="AJ44" s="17">
        <f t="shared" si="35"/>
        <v>0.81258822689677246</v>
      </c>
      <c r="AK44" s="17">
        <f t="shared" si="36"/>
        <v>0.78747690592644592</v>
      </c>
      <c r="AL44" s="19">
        <f t="shared" si="79"/>
        <v>0.2270819254757129</v>
      </c>
      <c r="AM44" s="19">
        <f t="shared" si="80"/>
        <v>0.22708192547571296</v>
      </c>
      <c r="AN44" s="9"/>
      <c r="AP44" s="120"/>
      <c r="AQ44" s="120"/>
    </row>
    <row r="45" spans="1:43" x14ac:dyDescent="0.3">
      <c r="A45" s="1">
        <f t="shared" si="33"/>
        <v>37</v>
      </c>
      <c r="B45" s="3"/>
      <c r="C45" s="11">
        <f t="shared" si="81"/>
        <v>297.2319078799141</v>
      </c>
      <c r="D45" s="11">
        <f t="shared" si="82"/>
        <v>310.87847807585945</v>
      </c>
      <c r="E45" s="11">
        <f t="shared" si="61"/>
        <v>297.2319078799141</v>
      </c>
      <c r="F45" s="11">
        <f t="shared" si="62"/>
        <v>248.70278246068756</v>
      </c>
      <c r="G45" s="11">
        <f t="shared" si="63"/>
        <v>229.80217601473049</v>
      </c>
      <c r="H45" s="11">
        <f t="shared" si="64"/>
        <v>312.8291584399588</v>
      </c>
      <c r="I45" s="11">
        <f t="shared" si="83"/>
        <v>594.46381575982821</v>
      </c>
      <c r="J45" s="11">
        <f t="shared" si="84"/>
        <v>621.7569561517189</v>
      </c>
      <c r="K45" s="58">
        <f t="shared" ref="K45:L45" si="94">K41+4</f>
        <v>36</v>
      </c>
      <c r="L45" s="58">
        <f t="shared" si="94"/>
        <v>34</v>
      </c>
      <c r="M45" s="13"/>
      <c r="N45" s="11">
        <f t="shared" si="86"/>
        <v>353.47768858736947</v>
      </c>
      <c r="O45" s="11">
        <f t="shared" si="87"/>
        <v>369.6560743416382</v>
      </c>
      <c r="P45" s="11">
        <f t="shared" si="88"/>
        <v>235.15115089097787</v>
      </c>
      <c r="Q45" s="11">
        <f t="shared" si="66"/>
        <v>196.75796566580948</v>
      </c>
      <c r="R45" s="11">
        <f t="shared" si="67"/>
        <v>114.90108800736525</v>
      </c>
      <c r="S45" s="11">
        <f t="shared" si="68"/>
        <v>156.4145792199794</v>
      </c>
      <c r="T45" s="11">
        <f t="shared" si="69"/>
        <v>114.90108800736525</v>
      </c>
      <c r="U45" s="11">
        <f t="shared" si="70"/>
        <v>156.4145792199794</v>
      </c>
      <c r="V45" s="8">
        <f t="shared" si="71"/>
        <v>0.19504214568069231</v>
      </c>
      <c r="W45" s="8">
        <f t="shared" si="72"/>
        <v>0.18551794582134232</v>
      </c>
      <c r="X45" s="8">
        <f t="shared" si="73"/>
        <v>0.19021561433663153</v>
      </c>
      <c r="Y45" s="7">
        <f t="shared" si="89"/>
        <v>0.83315839467909403</v>
      </c>
      <c r="Z45" s="7">
        <f t="shared" si="90"/>
        <v>0.79113696967548408</v>
      </c>
      <c r="AA45" s="7">
        <f t="shared" si="74"/>
        <v>0.81396815656604404</v>
      </c>
      <c r="AB45" s="7">
        <f t="shared" si="75"/>
        <v>0.78916018533856591</v>
      </c>
      <c r="AC45" s="13"/>
      <c r="AD45" s="11">
        <f t="shared" si="76"/>
        <v>542.63133445468929</v>
      </c>
      <c r="AE45" s="11">
        <f t="shared" si="77"/>
        <v>271.31566722734465</v>
      </c>
      <c r="AF45" s="11">
        <f t="shared" si="78"/>
        <v>923.83785798286192</v>
      </c>
      <c r="AG45" s="11">
        <f t="shared" si="45"/>
        <v>271.31566722734465</v>
      </c>
      <c r="AH45" s="14">
        <f t="shared" si="46"/>
        <v>1195.1535252102067</v>
      </c>
      <c r="AI45" s="8">
        <f t="shared" si="47"/>
        <v>0.22701323428688791</v>
      </c>
      <c r="AJ45" s="17">
        <f t="shared" si="35"/>
        <v>0.81238982525306946</v>
      </c>
      <c r="AK45" s="17">
        <f t="shared" si="36"/>
        <v>0.78730143990944801</v>
      </c>
      <c r="AL45" s="19">
        <f t="shared" si="79"/>
        <v>0.22701323428688785</v>
      </c>
      <c r="AM45" s="19">
        <f t="shared" si="80"/>
        <v>0.22701323428688797</v>
      </c>
      <c r="AN45" s="9"/>
      <c r="AP45" s="120"/>
      <c r="AQ45" s="120"/>
    </row>
    <row r="46" spans="1:43" x14ac:dyDescent="0.3">
      <c r="A46" s="1">
        <f t="shared" si="33"/>
        <v>38</v>
      </c>
      <c r="B46" s="3"/>
      <c r="C46" s="11">
        <f t="shared" si="81"/>
        <v>312.94277210247708</v>
      </c>
      <c r="D46" s="11">
        <f t="shared" si="82"/>
        <v>325.53414135250296</v>
      </c>
      <c r="E46" s="11">
        <f t="shared" si="61"/>
        <v>312.94277210247708</v>
      </c>
      <c r="F46" s="11">
        <f t="shared" si="62"/>
        <v>260.4273130820024</v>
      </c>
      <c r="G46" s="11">
        <f t="shared" si="63"/>
        <v>241.94888937121036</v>
      </c>
      <c r="H46" s="11">
        <f t="shared" si="64"/>
        <v>302.14639379557764</v>
      </c>
      <c r="I46" s="11">
        <f t="shared" si="83"/>
        <v>625.88554420495416</v>
      </c>
      <c r="J46" s="11">
        <f t="shared" si="84"/>
        <v>651.06828270500591</v>
      </c>
      <c r="K46" s="58">
        <f t="shared" ref="K46:L46" si="95">K42+4</f>
        <v>36</v>
      </c>
      <c r="L46" s="58">
        <f t="shared" si="95"/>
        <v>38</v>
      </c>
      <c r="M46" s="13"/>
      <c r="N46" s="11">
        <f t="shared" si="86"/>
        <v>366.35557307699702</v>
      </c>
      <c r="O46" s="11">
        <f t="shared" si="87"/>
        <v>381.66903149802704</v>
      </c>
      <c r="P46" s="11">
        <f t="shared" si="88"/>
        <v>245.25289765403994</v>
      </c>
      <c r="Q46" s="11">
        <f t="shared" si="66"/>
        <v>204.09659163082293</v>
      </c>
      <c r="R46" s="11">
        <f t="shared" si="67"/>
        <v>120.97444468560518</v>
      </c>
      <c r="S46" s="11">
        <f t="shared" si="68"/>
        <v>151.07319689778882</v>
      </c>
      <c r="T46" s="11">
        <f t="shared" si="69"/>
        <v>120.97444468560518</v>
      </c>
      <c r="U46" s="11">
        <f t="shared" si="70"/>
        <v>151.07319689778882</v>
      </c>
      <c r="V46" s="8">
        <f t="shared" si="71"/>
        <v>0.17813006710914606</v>
      </c>
      <c r="W46" s="8">
        <f t="shared" si="72"/>
        <v>0.19210795339487699</v>
      </c>
      <c r="X46" s="8">
        <f t="shared" si="73"/>
        <v>0.18513925241573032</v>
      </c>
      <c r="Y46" s="7">
        <f t="shared" si="89"/>
        <v>0.81968021027978333</v>
      </c>
      <c r="Z46" s="7">
        <f t="shared" si="90"/>
        <v>0.78369887250097203</v>
      </c>
      <c r="AA46" s="7">
        <f t="shared" si="74"/>
        <v>0.80183541588249074</v>
      </c>
      <c r="AB46" s="7">
        <f t="shared" si="75"/>
        <v>0.75504764995896312</v>
      </c>
      <c r="AC46" s="13"/>
      <c r="AD46" s="11">
        <f t="shared" si="76"/>
        <v>544.09528316678802</v>
      </c>
      <c r="AE46" s="11">
        <f t="shared" si="77"/>
        <v>272.04764158339401</v>
      </c>
      <c r="AF46" s="11">
        <f t="shared" si="78"/>
        <v>918.36570230711379</v>
      </c>
      <c r="AG46" s="11">
        <f t="shared" si="45"/>
        <v>272.04764158339401</v>
      </c>
      <c r="AH46" s="14">
        <f t="shared" si="46"/>
        <v>1190.4133438905078</v>
      </c>
      <c r="AI46" s="8">
        <f t="shared" si="47"/>
        <v>0.22853208339742576</v>
      </c>
      <c r="AJ46" s="17">
        <f t="shared" si="35"/>
        <v>0.77803811439522441</v>
      </c>
      <c r="AK46" s="17">
        <f t="shared" si="36"/>
        <v>0.73531274018606707</v>
      </c>
      <c r="AL46" s="19">
        <f t="shared" si="79"/>
        <v>0.22853208339742556</v>
      </c>
      <c r="AM46" s="19">
        <f t="shared" si="80"/>
        <v>0.22853208339742578</v>
      </c>
      <c r="AN46" s="9"/>
      <c r="AP46" s="120"/>
      <c r="AQ46" s="120"/>
    </row>
    <row r="47" spans="1:43" x14ac:dyDescent="0.3">
      <c r="A47" s="1">
        <f t="shared" si="33"/>
        <v>39</v>
      </c>
      <c r="B47" s="3"/>
      <c r="C47" s="11">
        <f t="shared" si="81"/>
        <v>327.27762716288402</v>
      </c>
      <c r="D47" s="11">
        <f t="shared" si="82"/>
        <v>343.17593218311259</v>
      </c>
      <c r="E47" s="11">
        <f t="shared" si="61"/>
        <v>327.27762716288402</v>
      </c>
      <c r="F47" s="11">
        <f t="shared" si="62"/>
        <v>274.54074574649007</v>
      </c>
      <c r="G47" s="11">
        <f t="shared" si="63"/>
        <v>253.03175362099401</v>
      </c>
      <c r="H47" s="11">
        <f t="shared" si="64"/>
        <v>318.520723865592</v>
      </c>
      <c r="I47" s="11">
        <f t="shared" si="83"/>
        <v>654.55525432576803</v>
      </c>
      <c r="J47" s="11">
        <f t="shared" si="84"/>
        <v>686.35186436622519</v>
      </c>
      <c r="K47" s="58">
        <f t="shared" ref="K47:L47" si="96">K43+4</f>
        <v>36</v>
      </c>
      <c r="L47" s="58">
        <f t="shared" si="96"/>
        <v>38</v>
      </c>
      <c r="M47" s="13"/>
      <c r="N47" s="11">
        <f t="shared" si="86"/>
        <v>377.73216337810646</v>
      </c>
      <c r="O47" s="11">
        <f t="shared" si="87"/>
        <v>395.67010968207234</v>
      </c>
      <c r="P47" s="11">
        <f t="shared" si="88"/>
        <v>249.69135840446287</v>
      </c>
      <c r="Q47" s="11">
        <f t="shared" si="66"/>
        <v>209.45657769847566</v>
      </c>
      <c r="R47" s="11">
        <f t="shared" si="67"/>
        <v>126.51587681049701</v>
      </c>
      <c r="S47" s="11">
        <f t="shared" si="68"/>
        <v>159.260361932796</v>
      </c>
      <c r="T47" s="11">
        <f t="shared" si="69"/>
        <v>126.51587681049701</v>
      </c>
      <c r="U47" s="11">
        <f t="shared" si="70"/>
        <v>159.260361932796</v>
      </c>
      <c r="V47" s="8">
        <f t="shared" si="71"/>
        <v>0.18455458335173677</v>
      </c>
      <c r="W47" s="8">
        <f t="shared" si="72"/>
        <v>0.19183117675163727</v>
      </c>
      <c r="X47" s="8">
        <f t="shared" si="73"/>
        <v>0.18821791528254286</v>
      </c>
      <c r="Y47" s="7">
        <f t="shared" si="89"/>
        <v>0.79363134493991028</v>
      </c>
      <c r="Z47" s="7">
        <f t="shared" si="90"/>
        <v>0.76293439477973557</v>
      </c>
      <c r="AA47" s="7">
        <f t="shared" si="74"/>
        <v>0.79154835843645954</v>
      </c>
      <c r="AB47" s="7">
        <f t="shared" si="75"/>
        <v>0.7468301655963675</v>
      </c>
      <c r="AC47" s="13"/>
      <c r="AD47" s="11">
        <f t="shared" si="76"/>
        <v>571.55247748658599</v>
      </c>
      <c r="AE47" s="11">
        <f t="shared" si="77"/>
        <v>285.77623874329299</v>
      </c>
      <c r="AF47" s="11">
        <f t="shared" si="78"/>
        <v>964.36885287374628</v>
      </c>
      <c r="AG47" s="11">
        <f t="shared" si="45"/>
        <v>285.77623874329299</v>
      </c>
      <c r="AH47" s="14">
        <f t="shared" si="46"/>
        <v>1250.1450916170393</v>
      </c>
      <c r="AI47" s="8">
        <f t="shared" si="47"/>
        <v>0.22859445728307165</v>
      </c>
      <c r="AJ47" s="17">
        <f t="shared" si="35"/>
        <v>0.77820959282403435</v>
      </c>
      <c r="AK47" s="17">
        <f t="shared" si="36"/>
        <v>0.73546352416582961</v>
      </c>
      <c r="AL47" s="19">
        <f t="shared" si="79"/>
        <v>0.22859445728307168</v>
      </c>
      <c r="AM47" s="19">
        <f t="shared" si="80"/>
        <v>0.22859445728307165</v>
      </c>
      <c r="AN47" s="9"/>
      <c r="AP47" s="120"/>
      <c r="AQ47" s="120"/>
    </row>
    <row r="48" spans="1:43" x14ac:dyDescent="0.3">
      <c r="A48" s="1">
        <f t="shared" si="33"/>
        <v>40</v>
      </c>
      <c r="B48" s="3"/>
      <c r="C48" s="11">
        <f t="shared" si="81"/>
        <v>342.92706865450361</v>
      </c>
      <c r="D48" s="11">
        <f t="shared" si="82"/>
        <v>361.08387430920675</v>
      </c>
      <c r="E48" s="11">
        <f t="shared" si="61"/>
        <v>342.92706865450361</v>
      </c>
      <c r="F48" s="11">
        <f t="shared" si="62"/>
        <v>288.86709944736543</v>
      </c>
      <c r="G48" s="11">
        <f t="shared" si="63"/>
        <v>244.54837284004412</v>
      </c>
      <c r="H48" s="11">
        <f t="shared" si="64"/>
        <v>335.1420837979752</v>
      </c>
      <c r="I48" s="11">
        <f t="shared" si="83"/>
        <v>685.85413730900723</v>
      </c>
      <c r="J48" s="11">
        <f t="shared" si="84"/>
        <v>722.1677486184135</v>
      </c>
      <c r="K48" s="58">
        <f t="shared" ref="K48:L48" si="97">K44+4</f>
        <v>40</v>
      </c>
      <c r="L48" s="58">
        <f t="shared" si="97"/>
        <v>38</v>
      </c>
      <c r="M48" s="13"/>
      <c r="N48" s="11">
        <f t="shared" si="86"/>
        <v>390.05341946096547</v>
      </c>
      <c r="O48" s="11">
        <f t="shared" si="87"/>
        <v>409.76954837263412</v>
      </c>
      <c r="P48" s="11">
        <f t="shared" si="88"/>
        <v>257.48824316199625</v>
      </c>
      <c r="Q48" s="11">
        <f t="shared" si="66"/>
        <v>216.8970861234082</v>
      </c>
      <c r="R48" s="11">
        <f t="shared" si="67"/>
        <v>122.27418642002206</v>
      </c>
      <c r="S48" s="11">
        <f t="shared" si="68"/>
        <v>167.5710418989876</v>
      </c>
      <c r="T48" s="11">
        <f t="shared" si="69"/>
        <v>122.27418642002206</v>
      </c>
      <c r="U48" s="11">
        <f t="shared" si="70"/>
        <v>167.5710418989876</v>
      </c>
      <c r="V48" s="8">
        <f t="shared" si="71"/>
        <v>0.19131258931961828</v>
      </c>
      <c r="W48" s="8">
        <f t="shared" si="72"/>
        <v>0.17950516473409681</v>
      </c>
      <c r="X48" s="8">
        <f t="shared" si="73"/>
        <v>0.1853166938374686</v>
      </c>
      <c r="Y48" s="7">
        <f t="shared" si="89"/>
        <v>0.78732880591662879</v>
      </c>
      <c r="Z48" s="7">
        <f t="shared" si="90"/>
        <v>0.75085423898518111</v>
      </c>
      <c r="AA48" s="7">
        <f t="shared" si="74"/>
        <v>0.76171029548659541</v>
      </c>
      <c r="AB48" s="7">
        <f t="shared" si="75"/>
        <v>0.73619132029945666</v>
      </c>
      <c r="AC48" s="13"/>
      <c r="AD48" s="11">
        <f t="shared" si="76"/>
        <v>579.69045663801933</v>
      </c>
      <c r="AE48" s="11">
        <f t="shared" si="77"/>
        <v>289.84522831900966</v>
      </c>
      <c r="AF48" s="11">
        <f t="shared" si="78"/>
        <v>986.55435186212992</v>
      </c>
      <c r="AG48" s="11">
        <f t="shared" si="45"/>
        <v>289.84522831900966</v>
      </c>
      <c r="AH48" s="14">
        <f t="shared" si="46"/>
        <v>1276.3995801811395</v>
      </c>
      <c r="AI48" s="8">
        <f t="shared" si="47"/>
        <v>0.22708032250988083</v>
      </c>
      <c r="AJ48" s="17">
        <f t="shared" si="35"/>
        <v>0.74950123648544387</v>
      </c>
      <c r="AK48" s="17">
        <f t="shared" si="36"/>
        <v>0.72633984734337442</v>
      </c>
      <c r="AL48" s="19">
        <f t="shared" si="79"/>
        <v>0.22708032250988078</v>
      </c>
      <c r="AM48" s="19">
        <f t="shared" si="80"/>
        <v>0.22708032250988083</v>
      </c>
      <c r="AN48" s="9"/>
      <c r="AP48" s="120"/>
      <c r="AQ48" s="120"/>
    </row>
    <row r="49" spans="1:69" x14ac:dyDescent="0.3">
      <c r="A49" s="1">
        <f t="shared" si="33"/>
        <v>41</v>
      </c>
      <c r="B49" s="3"/>
      <c r="C49" s="11">
        <f t="shared" si="81"/>
        <v>361.28814773767044</v>
      </c>
      <c r="D49" s="11">
        <f t="shared" si="82"/>
        <v>377.85902684018095</v>
      </c>
      <c r="E49" s="11">
        <f t="shared" si="61"/>
        <v>361.28814773767044</v>
      </c>
      <c r="F49" s="11">
        <f t="shared" si="62"/>
        <v>302.28722147214478</v>
      </c>
      <c r="G49" s="11">
        <f t="shared" si="63"/>
        <v>257.64203742299264</v>
      </c>
      <c r="H49" s="11">
        <f t="shared" si="64"/>
        <v>350.71203852391022</v>
      </c>
      <c r="I49" s="11">
        <f t="shared" si="83"/>
        <v>722.57629547534088</v>
      </c>
      <c r="J49" s="11">
        <f t="shared" si="84"/>
        <v>755.71805368036189</v>
      </c>
      <c r="K49" s="58">
        <f t="shared" ref="K49:L49" si="98">K45+4</f>
        <v>40</v>
      </c>
      <c r="L49" s="58">
        <f t="shared" si="98"/>
        <v>38</v>
      </c>
      <c r="M49" s="13"/>
      <c r="N49" s="11">
        <f t="shared" si="86"/>
        <v>404.16281081123697</v>
      </c>
      <c r="O49" s="11">
        <f t="shared" si="87"/>
        <v>422.66025000013286</v>
      </c>
      <c r="P49" s="11">
        <f t="shared" si="88"/>
        <v>263.66802519218243</v>
      </c>
      <c r="Q49" s="11">
        <f t="shared" si="66"/>
        <v>220.60915982293614</v>
      </c>
      <c r="R49" s="11">
        <f t="shared" si="67"/>
        <v>128.82101871149632</v>
      </c>
      <c r="S49" s="11">
        <f t="shared" si="68"/>
        <v>175.35601926195511</v>
      </c>
      <c r="T49" s="11">
        <f t="shared" si="69"/>
        <v>128.82101871149632</v>
      </c>
      <c r="U49" s="11">
        <f t="shared" si="70"/>
        <v>175.35601926195511</v>
      </c>
      <c r="V49" s="8">
        <f t="shared" si="71"/>
        <v>0.19309135561151644</v>
      </c>
      <c r="W49" s="8">
        <f t="shared" si="72"/>
        <v>0.18366208287002003</v>
      </c>
      <c r="X49" s="8">
        <f t="shared" si="73"/>
        <v>0.18831258324754918</v>
      </c>
      <c r="Y49" s="7">
        <f t="shared" si="89"/>
        <v>0.76844020367009658</v>
      </c>
      <c r="Z49" s="7">
        <f t="shared" si="90"/>
        <v>0.72979982001410826</v>
      </c>
      <c r="AA49" s="7">
        <f t="shared" si="74"/>
        <v>0.75079768878539099</v>
      </c>
      <c r="AB49" s="7">
        <f t="shared" si="75"/>
        <v>0.7279469448545226</v>
      </c>
      <c r="AC49" s="13"/>
      <c r="AD49" s="11">
        <f t="shared" si="76"/>
        <v>608.35407594690287</v>
      </c>
      <c r="AE49" s="11">
        <f t="shared" si="77"/>
        <v>304.17703797345143</v>
      </c>
      <c r="AF49" s="11">
        <f t="shared" si="78"/>
        <v>1035.7343997110856</v>
      </c>
      <c r="AG49" s="11">
        <f t="shared" si="45"/>
        <v>304.17703797345143</v>
      </c>
      <c r="AH49" s="14">
        <f t="shared" si="46"/>
        <v>1339.9114376845371</v>
      </c>
      <c r="AI49" s="8">
        <f t="shared" si="47"/>
        <v>0.22701279309854325</v>
      </c>
      <c r="AJ49" s="17">
        <f t="shared" si="35"/>
        <v>0.74932133317050265</v>
      </c>
      <c r="AK49" s="17">
        <f t="shared" si="36"/>
        <v>0.72618074118847542</v>
      </c>
      <c r="AL49" s="19">
        <f t="shared" si="79"/>
        <v>0.22701279309854314</v>
      </c>
      <c r="AM49" s="19">
        <f t="shared" si="80"/>
        <v>0.2270127930985433</v>
      </c>
      <c r="AN49" s="9"/>
      <c r="AP49" s="120"/>
      <c r="AQ49" s="120"/>
    </row>
    <row r="50" spans="1:69" x14ac:dyDescent="0.3">
      <c r="A50" s="1">
        <f t="shared" si="33"/>
        <v>42</v>
      </c>
      <c r="B50" s="3"/>
      <c r="C50" s="11">
        <f t="shared" si="81"/>
        <v>380.37456046954048</v>
      </c>
      <c r="D50" s="11">
        <f t="shared" si="82"/>
        <v>395.68309743561628</v>
      </c>
      <c r="E50" s="11">
        <f t="shared" si="61"/>
        <v>380.37456046954048</v>
      </c>
      <c r="F50" s="11">
        <f t="shared" si="62"/>
        <v>316.54647794849302</v>
      </c>
      <c r="G50" s="11">
        <f t="shared" si="63"/>
        <v>271.25295240630305</v>
      </c>
      <c r="H50" s="11">
        <f t="shared" si="64"/>
        <v>338.7448283112364</v>
      </c>
      <c r="I50" s="11">
        <f t="shared" si="83"/>
        <v>760.74912093908097</v>
      </c>
      <c r="J50" s="11">
        <f t="shared" si="84"/>
        <v>791.36619487123255</v>
      </c>
      <c r="K50" s="58">
        <f t="shared" ref="K50:L50" si="99">K46+4</f>
        <v>40</v>
      </c>
      <c r="L50" s="58">
        <f t="shared" si="99"/>
        <v>42</v>
      </c>
      <c r="M50" s="13"/>
      <c r="N50" s="11">
        <f t="shared" si="86"/>
        <v>418.59340543567441</v>
      </c>
      <c r="O50" s="11">
        <f t="shared" si="87"/>
        <v>436.13643019876162</v>
      </c>
      <c r="P50" s="11">
        <f t="shared" si="88"/>
        <v>274.97631796652462</v>
      </c>
      <c r="Q50" s="11">
        <f t="shared" si="66"/>
        <v>228.83440171209475</v>
      </c>
      <c r="R50" s="11">
        <f t="shared" si="67"/>
        <v>135.62647620315153</v>
      </c>
      <c r="S50" s="11">
        <f t="shared" si="68"/>
        <v>169.3724141556182</v>
      </c>
      <c r="T50" s="11">
        <f t="shared" si="69"/>
        <v>135.62647620315153</v>
      </c>
      <c r="U50" s="11">
        <f t="shared" si="70"/>
        <v>169.3724141556182</v>
      </c>
      <c r="V50" s="8">
        <f t="shared" si="71"/>
        <v>0.17643768278006369</v>
      </c>
      <c r="W50" s="8">
        <f t="shared" si="72"/>
        <v>0.19020641094483376</v>
      </c>
      <c r="X50" s="8">
        <f t="shared" si="73"/>
        <v>0.18334334731425317</v>
      </c>
      <c r="Y50" s="7">
        <f t="shared" si="89"/>
        <v>0.75606636129908111</v>
      </c>
      <c r="Z50" s="7">
        <f t="shared" si="90"/>
        <v>0.72290932818190956</v>
      </c>
      <c r="AA50" s="7">
        <f t="shared" si="74"/>
        <v>0.73957417169415685</v>
      </c>
      <c r="AB50" s="7">
        <f t="shared" si="75"/>
        <v>0.69648931554407012</v>
      </c>
      <c r="AC50" s="13"/>
      <c r="AD50" s="11">
        <f t="shared" si="76"/>
        <v>609.9977807175394</v>
      </c>
      <c r="AE50" s="11">
        <f t="shared" si="77"/>
        <v>304.9988903587697</v>
      </c>
      <c r="AF50" s="11">
        <f t="shared" si="78"/>
        <v>1029.6005225895151</v>
      </c>
      <c r="AG50" s="11">
        <f t="shared" si="45"/>
        <v>304.9988903587697</v>
      </c>
      <c r="AH50" s="14">
        <f t="shared" si="46"/>
        <v>1334.5994129482847</v>
      </c>
      <c r="AI50" s="8">
        <f t="shared" si="47"/>
        <v>0.22853216283453312</v>
      </c>
      <c r="AJ50" s="17">
        <f t="shared" si="35"/>
        <v>0.7176377853863215</v>
      </c>
      <c r="AK50" s="17">
        <f t="shared" si="36"/>
        <v>0.67822923628665133</v>
      </c>
      <c r="AL50" s="19">
        <f t="shared" si="79"/>
        <v>0.22853216283453312</v>
      </c>
      <c r="AM50" s="19">
        <f t="shared" si="80"/>
        <v>0.22853216283453304</v>
      </c>
      <c r="AN50" s="9"/>
      <c r="AP50" s="120"/>
      <c r="AQ50" s="120"/>
    </row>
    <row r="51" spans="1:69" x14ac:dyDescent="0.3">
      <c r="A51" s="1">
        <f t="shared" si="33"/>
        <v>43</v>
      </c>
      <c r="B51" s="3"/>
      <c r="C51" s="11">
        <f t="shared" si="81"/>
        <v>397.82210631584786</v>
      </c>
      <c r="D51" s="11">
        <f t="shared" si="82"/>
        <v>417.10166820979265</v>
      </c>
      <c r="E51" s="11">
        <f t="shared" si="61"/>
        <v>397.82210631584786</v>
      </c>
      <c r="F51" s="11">
        <f t="shared" si="62"/>
        <v>333.68133456783414</v>
      </c>
      <c r="G51" s="11">
        <f t="shared" si="63"/>
        <v>283.6951575769462</v>
      </c>
      <c r="H51" s="11">
        <f t="shared" si="64"/>
        <v>357.08129536426998</v>
      </c>
      <c r="I51" s="11">
        <f t="shared" si="83"/>
        <v>795.64421263169572</v>
      </c>
      <c r="J51" s="11">
        <f t="shared" si="84"/>
        <v>834.2033364195853</v>
      </c>
      <c r="K51" s="58">
        <f t="shared" ref="K51:L51" si="100">K47+4</f>
        <v>40</v>
      </c>
      <c r="L51" s="58">
        <f t="shared" si="100"/>
        <v>42</v>
      </c>
      <c r="M51" s="13"/>
      <c r="N51" s="11">
        <f t="shared" si="86"/>
        <v>431.36583220540905</v>
      </c>
      <c r="O51" s="11">
        <f t="shared" si="87"/>
        <v>451.81583457662401</v>
      </c>
      <c r="P51" s="11">
        <f t="shared" si="88"/>
        <v>279.95739932522292</v>
      </c>
      <c r="Q51" s="11">
        <f t="shared" si="66"/>
        <v>234.81992867136722</v>
      </c>
      <c r="R51" s="11">
        <f t="shared" si="67"/>
        <v>141.8475787884731</v>
      </c>
      <c r="S51" s="11">
        <f t="shared" si="68"/>
        <v>178.54064768213499</v>
      </c>
      <c r="T51" s="11">
        <f t="shared" si="69"/>
        <v>141.8475787884731</v>
      </c>
      <c r="U51" s="11">
        <f t="shared" si="70"/>
        <v>178.54064768213499</v>
      </c>
      <c r="V51" s="8">
        <f t="shared" si="71"/>
        <v>0.18281440301136195</v>
      </c>
      <c r="W51" s="8">
        <f t="shared" si="72"/>
        <v>0.19003790676475069</v>
      </c>
      <c r="X51" s="8">
        <f t="shared" si="73"/>
        <v>0.18645138916550702</v>
      </c>
      <c r="Y51" s="7">
        <f t="shared" si="89"/>
        <v>0.73204718200742414</v>
      </c>
      <c r="Z51" s="7">
        <f t="shared" si="90"/>
        <v>0.70372509440929076</v>
      </c>
      <c r="AA51" s="7">
        <f t="shared" si="74"/>
        <v>0.73007488984532365</v>
      </c>
      <c r="AB51" s="7">
        <f t="shared" si="75"/>
        <v>0.68888950086337697</v>
      </c>
      <c r="AC51" s="13"/>
      <c r="AD51" s="11">
        <f t="shared" si="76"/>
        <v>640.77645294121612</v>
      </c>
      <c r="AE51" s="11">
        <f t="shared" si="77"/>
        <v>320.38822647060806</v>
      </c>
      <c r="AF51" s="11">
        <f t="shared" si="78"/>
        <v>1081.1742914317881</v>
      </c>
      <c r="AG51" s="11">
        <f t="shared" si="45"/>
        <v>320.38822647060806</v>
      </c>
      <c r="AH51" s="14">
        <f t="shared" si="46"/>
        <v>1401.5625179023962</v>
      </c>
      <c r="AI51" s="8">
        <f t="shared" si="47"/>
        <v>0.22859360348056887</v>
      </c>
      <c r="AJ51" s="17">
        <f t="shared" si="35"/>
        <v>0.71779358482431621</v>
      </c>
      <c r="AK51" s="17">
        <f t="shared" si="36"/>
        <v>0.67836623346160307</v>
      </c>
      <c r="AL51" s="19">
        <f t="shared" si="79"/>
        <v>0.22859360348056898</v>
      </c>
      <c r="AM51" s="19">
        <f t="shared" si="80"/>
        <v>0.22859360348056887</v>
      </c>
      <c r="AN51" s="9"/>
      <c r="AP51" s="120"/>
      <c r="AQ51" s="120"/>
    </row>
    <row r="52" spans="1:69" x14ac:dyDescent="0.3">
      <c r="A52" s="1">
        <f t="shared" si="33"/>
        <v>44</v>
      </c>
      <c r="B52" s="3"/>
      <c r="C52" s="11">
        <f t="shared" si="81"/>
        <v>416.85111078819426</v>
      </c>
      <c r="D52" s="11">
        <f t="shared" si="82"/>
        <v>438.86063226003972</v>
      </c>
      <c r="E52" s="11">
        <f t="shared" si="61"/>
        <v>416.85111078819426</v>
      </c>
      <c r="F52" s="11">
        <f t="shared" si="62"/>
        <v>351.08850580803181</v>
      </c>
      <c r="G52" s="11">
        <f t="shared" si="63"/>
        <v>274.18789426016747</v>
      </c>
      <c r="H52" s="11">
        <f t="shared" si="64"/>
        <v>375.70917355568207</v>
      </c>
      <c r="I52" s="11">
        <f t="shared" si="83"/>
        <v>833.70222157638852</v>
      </c>
      <c r="J52" s="11">
        <f t="shared" si="84"/>
        <v>877.72126452007944</v>
      </c>
      <c r="K52" s="58">
        <f t="shared" ref="K52:L52" si="101">K48+4</f>
        <v>44</v>
      </c>
      <c r="L52" s="58">
        <f t="shared" si="101"/>
        <v>42</v>
      </c>
      <c r="M52" s="13"/>
      <c r="N52" s="11">
        <f t="shared" si="86"/>
        <v>445.18421843659314</v>
      </c>
      <c r="O52" s="11">
        <f t="shared" si="87"/>
        <v>467.61664904769702</v>
      </c>
      <c r="P52" s="11">
        <f t="shared" si="88"/>
        <v>288.71490686363137</v>
      </c>
      <c r="Q52" s="11">
        <f t="shared" si="66"/>
        <v>243.16712282137016</v>
      </c>
      <c r="R52" s="11">
        <f t="shared" si="67"/>
        <v>137.09394713008373</v>
      </c>
      <c r="S52" s="11">
        <f t="shared" si="68"/>
        <v>187.85458677784104</v>
      </c>
      <c r="T52" s="11">
        <f t="shared" si="69"/>
        <v>137.09394713008373</v>
      </c>
      <c r="U52" s="11">
        <f t="shared" si="70"/>
        <v>187.85458677784104</v>
      </c>
      <c r="V52" s="8">
        <f t="shared" si="71"/>
        <v>0.1895315818024709</v>
      </c>
      <c r="W52" s="8">
        <f t="shared" si="72"/>
        <v>0.17790008362421728</v>
      </c>
      <c r="X52" s="8">
        <f t="shared" si="73"/>
        <v>0.18362497873928527</v>
      </c>
      <c r="Y52" s="7">
        <f t="shared" si="89"/>
        <v>0.7261749426390367</v>
      </c>
      <c r="Z52" s="7">
        <f t="shared" si="90"/>
        <v>0.69260918201158395</v>
      </c>
      <c r="AA52" s="7">
        <f t="shared" si="74"/>
        <v>0.70258291658771355</v>
      </c>
      <c r="AB52" s="7">
        <f t="shared" si="75"/>
        <v>0.67906997721646356</v>
      </c>
      <c r="AC52" s="13"/>
      <c r="AD52" s="11">
        <f t="shared" si="76"/>
        <v>649.8970678158496</v>
      </c>
      <c r="AE52" s="11">
        <f t="shared" si="77"/>
        <v>324.9485339079248</v>
      </c>
      <c r="AF52" s="11">
        <f t="shared" si="78"/>
        <v>1106.0452686487661</v>
      </c>
      <c r="AG52" s="11">
        <f t="shared" si="45"/>
        <v>324.9485339079248</v>
      </c>
      <c r="AH52" s="14">
        <f t="shared" si="46"/>
        <v>1430.9938025566908</v>
      </c>
      <c r="AI52" s="8">
        <f t="shared" si="47"/>
        <v>0.22707892467972551</v>
      </c>
      <c r="AJ52" s="17">
        <f t="shared" si="35"/>
        <v>0.69131264099025092</v>
      </c>
      <c r="AK52" s="17">
        <f t="shared" si="36"/>
        <v>0.66994971025987426</v>
      </c>
      <c r="AL52" s="19">
        <f t="shared" si="79"/>
        <v>0.22707892467972568</v>
      </c>
      <c r="AM52" s="19">
        <f t="shared" si="80"/>
        <v>0.22707892467972535</v>
      </c>
      <c r="AN52" s="9"/>
      <c r="AP52" s="120"/>
      <c r="AQ52" s="120"/>
    </row>
    <row r="53" spans="1:69" x14ac:dyDescent="0.3">
      <c r="A53" s="1">
        <f t="shared" si="33"/>
        <v>45</v>
      </c>
      <c r="B53" s="3"/>
      <c r="C53" s="11">
        <f t="shared" si="81"/>
        <v>439.14824720832473</v>
      </c>
      <c r="D53" s="11">
        <f t="shared" si="82"/>
        <v>459.27228187964977</v>
      </c>
      <c r="E53" s="11">
        <f t="shared" si="61"/>
        <v>439.14824720832473</v>
      </c>
      <c r="F53" s="11">
        <f t="shared" si="62"/>
        <v>367.41782550371983</v>
      </c>
      <c r="G53" s="11">
        <f t="shared" si="63"/>
        <v>288.85405377095174</v>
      </c>
      <c r="H53" s="11">
        <f t="shared" si="64"/>
        <v>393.18361406313636</v>
      </c>
      <c r="I53" s="11">
        <f t="shared" si="83"/>
        <v>878.29649441664947</v>
      </c>
      <c r="J53" s="11">
        <f t="shared" si="84"/>
        <v>918.54456375929954</v>
      </c>
      <c r="K53" s="58">
        <f t="shared" ref="K53:L53" si="102">K49+4</f>
        <v>44</v>
      </c>
      <c r="L53" s="58">
        <f t="shared" si="102"/>
        <v>42</v>
      </c>
      <c r="M53" s="13"/>
      <c r="N53" s="11">
        <f t="shared" si="86"/>
        <v>460.9873967618297</v>
      </c>
      <c r="O53" s="11">
        <f t="shared" si="87"/>
        <v>482.08348159394814</v>
      </c>
      <c r="P53" s="11">
        <f t="shared" si="88"/>
        <v>295.63839924665638</v>
      </c>
      <c r="Q53" s="11">
        <f t="shared" si="66"/>
        <v>247.34885878999799</v>
      </c>
      <c r="R53" s="11">
        <f t="shared" si="67"/>
        <v>144.42702688547587</v>
      </c>
      <c r="S53" s="11">
        <f t="shared" si="68"/>
        <v>196.59180703156818</v>
      </c>
      <c r="T53" s="11">
        <f t="shared" si="69"/>
        <v>144.42702688547587</v>
      </c>
      <c r="U53" s="11">
        <f t="shared" si="70"/>
        <v>196.59180703156818</v>
      </c>
      <c r="V53" s="8">
        <f t="shared" si="71"/>
        <v>0.19138393712521884</v>
      </c>
      <c r="W53" s="8">
        <f t="shared" si="72"/>
        <v>0.18203823041146419</v>
      </c>
      <c r="X53" s="8">
        <f t="shared" si="73"/>
        <v>0.18664721818439925</v>
      </c>
      <c r="Y53" s="7">
        <f t="shared" si="89"/>
        <v>0.70875371740422421</v>
      </c>
      <c r="Z53" s="7">
        <f t="shared" si="90"/>
        <v>0.67320865135187558</v>
      </c>
      <c r="AA53" s="7">
        <f t="shared" si="74"/>
        <v>0.69252744697162516</v>
      </c>
      <c r="AB53" s="7">
        <f t="shared" si="75"/>
        <v>0.67147585565579215</v>
      </c>
      <c r="AC53" s="13"/>
      <c r="AD53" s="11">
        <f t="shared" si="76"/>
        <v>682.0376678340881</v>
      </c>
      <c r="AE53" s="11">
        <f t="shared" si="77"/>
        <v>341.01883391704405</v>
      </c>
      <c r="AF53" s="11">
        <f t="shared" si="78"/>
        <v>1161.1847118710912</v>
      </c>
      <c r="AG53" s="11">
        <f t="shared" si="45"/>
        <v>341.01883391704405</v>
      </c>
      <c r="AH53" s="14">
        <f t="shared" si="46"/>
        <v>1502.2035457881352</v>
      </c>
      <c r="AI53" s="8">
        <f t="shared" si="47"/>
        <v>0.22701240113111806</v>
      </c>
      <c r="AJ53" s="17">
        <f t="shared" si="35"/>
        <v>0.6911491763326636</v>
      </c>
      <c r="AK53" s="17">
        <f t="shared" si="36"/>
        <v>0.66980514240456523</v>
      </c>
      <c r="AL53" s="19">
        <f t="shared" si="79"/>
        <v>0.22701240113111806</v>
      </c>
      <c r="AM53" s="19">
        <f t="shared" si="80"/>
        <v>0.22701240113111801</v>
      </c>
      <c r="AN53" s="9"/>
      <c r="AP53" s="120"/>
      <c r="AQ53" s="120"/>
    </row>
    <row r="54" spans="1:69" x14ac:dyDescent="0.3">
      <c r="A54" s="1">
        <f t="shared" si="33"/>
        <v>46</v>
      </c>
      <c r="B54" s="3"/>
      <c r="C54" s="11">
        <f t="shared" si="81"/>
        <v>462.33690478542155</v>
      </c>
      <c r="D54" s="11">
        <f t="shared" si="82"/>
        <v>480.94822875917106</v>
      </c>
      <c r="E54" s="11">
        <f t="shared" si="61"/>
        <v>462.33690478542155</v>
      </c>
      <c r="F54" s="11">
        <f t="shared" si="62"/>
        <v>384.75858300733688</v>
      </c>
      <c r="G54" s="11">
        <f t="shared" si="63"/>
        <v>304.10662004038608</v>
      </c>
      <c r="H54" s="11">
        <f t="shared" si="64"/>
        <v>379.77625464801963</v>
      </c>
      <c r="I54" s="11">
        <f t="shared" si="83"/>
        <v>924.6738095708431</v>
      </c>
      <c r="J54" s="11">
        <f t="shared" si="84"/>
        <v>961.89645751834212</v>
      </c>
      <c r="K54" s="58">
        <f t="shared" ref="K54:L54" si="103">K50+4</f>
        <v>44</v>
      </c>
      <c r="L54" s="58">
        <f t="shared" si="103"/>
        <v>46</v>
      </c>
      <c r="M54" s="13"/>
      <c r="N54" s="11">
        <f t="shared" si="86"/>
        <v>477.15886261078106</v>
      </c>
      <c r="O54" s="11">
        <f t="shared" si="87"/>
        <v>497.20000283026491</v>
      </c>
      <c r="P54" s="11">
        <f t="shared" si="88"/>
        <v>308.29981192969387</v>
      </c>
      <c r="Q54" s="11">
        <f t="shared" si="66"/>
        <v>256.56831101240232</v>
      </c>
      <c r="R54" s="11">
        <f t="shared" si="67"/>
        <v>152.05331002019304</v>
      </c>
      <c r="S54" s="11">
        <f t="shared" si="68"/>
        <v>189.88812732400982</v>
      </c>
      <c r="T54" s="11">
        <f t="shared" si="69"/>
        <v>152.05331002019304</v>
      </c>
      <c r="U54" s="11">
        <f t="shared" si="70"/>
        <v>189.88812732400982</v>
      </c>
      <c r="V54" s="8">
        <f t="shared" si="71"/>
        <v>0.17495496544743086</v>
      </c>
      <c r="W54" s="8">
        <f t="shared" si="72"/>
        <v>0.1885421989584164</v>
      </c>
      <c r="X54" s="8">
        <f t="shared" si="73"/>
        <v>0.18177077217952597</v>
      </c>
      <c r="Y54" s="7">
        <f t="shared" si="89"/>
        <v>0.69738689250056984</v>
      </c>
      <c r="Z54" s="7">
        <f t="shared" si="90"/>
        <v>0.66682933752126294</v>
      </c>
      <c r="AA54" s="7">
        <f t="shared" si="74"/>
        <v>0.68214909169298121</v>
      </c>
      <c r="AB54" s="7">
        <f t="shared" si="75"/>
        <v>0.64246582206347125</v>
      </c>
      <c r="AC54" s="13"/>
      <c r="AD54" s="11">
        <f t="shared" si="76"/>
        <v>683.88287468840576</v>
      </c>
      <c r="AE54" s="11">
        <f t="shared" si="77"/>
        <v>341.94143734420288</v>
      </c>
      <c r="AF54" s="11">
        <f t="shared" si="78"/>
        <v>1154.3089488179548</v>
      </c>
      <c r="AG54" s="11">
        <f t="shared" si="45"/>
        <v>341.94143734420288</v>
      </c>
      <c r="AH54" s="14">
        <f t="shared" si="46"/>
        <v>1496.2503861621576</v>
      </c>
      <c r="AI54" s="8">
        <f t="shared" si="47"/>
        <v>0.22853222997072942</v>
      </c>
      <c r="AJ54" s="17">
        <f t="shared" si="35"/>
        <v>0.66192640065373476</v>
      </c>
      <c r="AK54" s="17">
        <f t="shared" si="36"/>
        <v>0.62557719078566343</v>
      </c>
      <c r="AL54" s="19">
        <f t="shared" si="79"/>
        <v>0.22853222997072961</v>
      </c>
      <c r="AM54" s="19">
        <f t="shared" si="80"/>
        <v>0.22853222997072931</v>
      </c>
      <c r="AN54" s="9"/>
      <c r="AP54" s="120"/>
      <c r="AQ54" s="120"/>
    </row>
    <row r="55" spans="1:69" x14ac:dyDescent="0.3">
      <c r="A55" s="1">
        <f t="shared" si="33"/>
        <v>47</v>
      </c>
      <c r="B55" s="3"/>
      <c r="C55" s="11">
        <f t="shared" si="81"/>
        <v>483.56918617887294</v>
      </c>
      <c r="D55" s="11">
        <f t="shared" si="82"/>
        <v>506.95606696438335</v>
      </c>
      <c r="E55" s="11">
        <f t="shared" si="61"/>
        <v>483.56918617887294</v>
      </c>
      <c r="F55" s="11">
        <f t="shared" si="62"/>
        <v>405.56485357150672</v>
      </c>
      <c r="G55" s="11">
        <f t="shared" si="63"/>
        <v>318.07236074478783</v>
      </c>
      <c r="H55" s="11">
        <f t="shared" si="64"/>
        <v>400.31309997656967</v>
      </c>
      <c r="I55" s="11">
        <f t="shared" si="83"/>
        <v>967.13837235774588</v>
      </c>
      <c r="J55" s="11">
        <f t="shared" si="84"/>
        <v>1013.9121339287667</v>
      </c>
      <c r="K55" s="58">
        <f t="shared" ref="K55:L55" si="104">K51+4</f>
        <v>44</v>
      </c>
      <c r="L55" s="58">
        <f t="shared" si="104"/>
        <v>46</v>
      </c>
      <c r="M55" s="13"/>
      <c r="N55" s="11">
        <f t="shared" si="86"/>
        <v>491.49571972602121</v>
      </c>
      <c r="O55" s="11">
        <f t="shared" si="87"/>
        <v>514.76150050047841</v>
      </c>
      <c r="P55" s="11">
        <f t="shared" si="88"/>
        <v>313.88903605184692</v>
      </c>
      <c r="Q55" s="11">
        <f t="shared" si="66"/>
        <v>263.25573378651831</v>
      </c>
      <c r="R55" s="11">
        <f t="shared" si="67"/>
        <v>159.03618037239391</v>
      </c>
      <c r="S55" s="11">
        <f t="shared" si="68"/>
        <v>200.15654998828484</v>
      </c>
      <c r="T55" s="11">
        <f t="shared" si="69"/>
        <v>159.03618037239391</v>
      </c>
      <c r="U55" s="11">
        <f t="shared" si="70"/>
        <v>200.15654998828484</v>
      </c>
      <c r="V55" s="8">
        <f t="shared" si="71"/>
        <v>0.18129002834959154</v>
      </c>
      <c r="W55" s="8">
        <f t="shared" si="72"/>
        <v>0.18846633846524863</v>
      </c>
      <c r="X55" s="8">
        <f t="shared" si="73"/>
        <v>0.18490358621071226</v>
      </c>
      <c r="Y55" s="7">
        <f t="shared" si="89"/>
        <v>0.67523865427207708</v>
      </c>
      <c r="Z55" s="7">
        <f t="shared" si="90"/>
        <v>0.64910884527646251</v>
      </c>
      <c r="AA55" s="7">
        <f t="shared" si="74"/>
        <v>0.6733784169347572</v>
      </c>
      <c r="AB55" s="7">
        <f t="shared" si="75"/>
        <v>0.63543980081204043</v>
      </c>
      <c r="AC55" s="13"/>
      <c r="AD55" s="11">
        <f t="shared" si="76"/>
        <v>718.3854607213575</v>
      </c>
      <c r="AE55" s="11">
        <f t="shared" si="77"/>
        <v>359.19273036067875</v>
      </c>
      <c r="AF55" s="11">
        <f t="shared" si="78"/>
        <v>1212.1281284503048</v>
      </c>
      <c r="AG55" s="11">
        <f t="shared" si="45"/>
        <v>359.19273036067875</v>
      </c>
      <c r="AH55" s="14">
        <f t="shared" si="46"/>
        <v>1571.3208588109835</v>
      </c>
      <c r="AI55" s="8">
        <f t="shared" si="47"/>
        <v>0.22859286080659519</v>
      </c>
      <c r="AJ55" s="17">
        <f t="shared" si="35"/>
        <v>0.66206821076540368</v>
      </c>
      <c r="AK55" s="17">
        <f t="shared" si="36"/>
        <v>0.62570188690558803</v>
      </c>
      <c r="AL55" s="19">
        <f t="shared" si="79"/>
        <v>0.22859286080659505</v>
      </c>
      <c r="AM55" s="19">
        <f t="shared" si="80"/>
        <v>0.22859286080659527</v>
      </c>
      <c r="AN55" s="9"/>
      <c r="AP55" s="120"/>
      <c r="AQ55" s="120"/>
    </row>
    <row r="56" spans="1:69" x14ac:dyDescent="0.3">
      <c r="A56" s="1">
        <f t="shared" si="33"/>
        <v>48</v>
      </c>
      <c r="B56" s="3"/>
      <c r="C56" s="11">
        <f t="shared" si="81"/>
        <v>506.70657275509791</v>
      </c>
      <c r="D56" s="11">
        <f t="shared" si="82"/>
        <v>533.39529249806765</v>
      </c>
      <c r="E56" s="11">
        <f t="shared" si="61"/>
        <v>506.70657275509791</v>
      </c>
      <c r="F56" s="11">
        <f t="shared" si="62"/>
        <v>426.71623399845413</v>
      </c>
      <c r="G56" s="11">
        <f t="shared" si="63"/>
        <v>307.41719366641109</v>
      </c>
      <c r="H56" s="11">
        <f t="shared" si="64"/>
        <v>421.19058626003579</v>
      </c>
      <c r="I56" s="11">
        <f t="shared" si="83"/>
        <v>1013.4131455101958</v>
      </c>
      <c r="J56" s="11">
        <f t="shared" si="84"/>
        <v>1066.7905849961353</v>
      </c>
      <c r="K56" s="58">
        <f t="shared" ref="K56:L56" si="105">K52+4</f>
        <v>48</v>
      </c>
      <c r="L56" s="58">
        <f t="shared" si="105"/>
        <v>46</v>
      </c>
      <c r="M56" s="13"/>
      <c r="N56" s="11">
        <f t="shared" si="86"/>
        <v>506.99256310561481</v>
      </c>
      <c r="O56" s="11">
        <f t="shared" si="87"/>
        <v>532.46983310854716</v>
      </c>
      <c r="P56" s="11">
        <f t="shared" si="88"/>
        <v>323.72316153465562</v>
      </c>
      <c r="Q56" s="11">
        <f t="shared" si="66"/>
        <v>272.61917601946413</v>
      </c>
      <c r="R56" s="11">
        <f t="shared" si="67"/>
        <v>153.70859683320555</v>
      </c>
      <c r="S56" s="11">
        <f t="shared" si="68"/>
        <v>210.59529313001789</v>
      </c>
      <c r="T56" s="11">
        <f t="shared" si="69"/>
        <v>153.70859683320555</v>
      </c>
      <c r="U56" s="11">
        <f t="shared" si="70"/>
        <v>210.59529313001789</v>
      </c>
      <c r="V56" s="8">
        <f t="shared" si="71"/>
        <v>0.18797107744702143</v>
      </c>
      <c r="W56" s="8">
        <f t="shared" si="72"/>
        <v>0.17649242898829523</v>
      </c>
      <c r="X56" s="8">
        <f t="shared" si="73"/>
        <v>0.18214205250690813</v>
      </c>
      <c r="Y56" s="7">
        <f t="shared" si="89"/>
        <v>0.66977501233944647</v>
      </c>
      <c r="Z56" s="7">
        <f t="shared" si="90"/>
        <v>0.63887697326381021</v>
      </c>
      <c r="AA56" s="7">
        <f t="shared" si="74"/>
        <v>0.64804450951554493</v>
      </c>
      <c r="AB56" s="7">
        <f t="shared" si="75"/>
        <v>0.62637719348097465</v>
      </c>
      <c r="AC56" s="13"/>
      <c r="AD56" s="11">
        <f t="shared" si="76"/>
        <v>728.60777992644694</v>
      </c>
      <c r="AE56" s="11">
        <f t="shared" si="77"/>
        <v>364.30388996322347</v>
      </c>
      <c r="AF56" s="11">
        <f t="shared" si="78"/>
        <v>1240.0098985604061</v>
      </c>
      <c r="AG56" s="11">
        <f t="shared" si="45"/>
        <v>364.30388996322347</v>
      </c>
      <c r="AH56" s="14">
        <f t="shared" si="46"/>
        <v>1604.3137885236297</v>
      </c>
      <c r="AI56" s="8">
        <f t="shared" si="47"/>
        <v>0.22707770298382479</v>
      </c>
      <c r="AJ56" s="17">
        <f t="shared" si="35"/>
        <v>0.63764199922462583</v>
      </c>
      <c r="AK56" s="17">
        <f t="shared" si="36"/>
        <v>0.6179378322769058</v>
      </c>
      <c r="AL56" s="19">
        <f t="shared" si="79"/>
        <v>0.22707770298382479</v>
      </c>
      <c r="AM56" s="19">
        <f t="shared" si="80"/>
        <v>0.22707770298382474</v>
      </c>
      <c r="AN56" s="9"/>
      <c r="AO56" s="9"/>
      <c r="AP56" s="121"/>
      <c r="AQ56" s="121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</row>
    <row r="57" spans="1:69" x14ac:dyDescent="0.3">
      <c r="A57" s="1">
        <f t="shared" si="33"/>
        <v>49</v>
      </c>
      <c r="B57" s="3"/>
      <c r="C57" s="11">
        <f t="shared" si="81"/>
        <v>533.78679337896733</v>
      </c>
      <c r="D57" s="11">
        <f t="shared" si="82"/>
        <v>558.22826000733357</v>
      </c>
      <c r="E57" s="11">
        <f t="shared" si="61"/>
        <v>533.78679337896733</v>
      </c>
      <c r="F57" s="11">
        <f t="shared" si="62"/>
        <v>446.58260800586686</v>
      </c>
      <c r="G57" s="11">
        <f t="shared" si="63"/>
        <v>323.84667351861106</v>
      </c>
      <c r="H57" s="11">
        <f t="shared" si="64"/>
        <v>440.79970597089641</v>
      </c>
      <c r="I57" s="11">
        <f t="shared" si="83"/>
        <v>1067.5735867579347</v>
      </c>
      <c r="J57" s="11">
        <f t="shared" si="84"/>
        <v>1116.4565200146671</v>
      </c>
      <c r="K57" s="58">
        <f t="shared" ref="K57:L57" si="106">K53+4</f>
        <v>48</v>
      </c>
      <c r="L57" s="58">
        <f t="shared" si="106"/>
        <v>46</v>
      </c>
      <c r="M57" s="13"/>
      <c r="N57" s="11">
        <f t="shared" si="86"/>
        <v>524.69508732091492</v>
      </c>
      <c r="O57" s="11">
        <f t="shared" si="87"/>
        <v>548.70331269412554</v>
      </c>
      <c r="P57" s="11">
        <f t="shared" si="88"/>
        <v>331.48065072190337</v>
      </c>
      <c r="Q57" s="11">
        <f t="shared" si="66"/>
        <v>277.32700647348457</v>
      </c>
      <c r="R57" s="11">
        <f t="shared" si="67"/>
        <v>161.92333675930553</v>
      </c>
      <c r="S57" s="11">
        <f t="shared" si="68"/>
        <v>220.39985298544821</v>
      </c>
      <c r="T57" s="11">
        <f t="shared" si="69"/>
        <v>161.92333675930553</v>
      </c>
      <c r="U57" s="11">
        <f t="shared" si="70"/>
        <v>220.39985298544821</v>
      </c>
      <c r="V57" s="8">
        <f t="shared" si="71"/>
        <v>0.18988626514449278</v>
      </c>
      <c r="W57" s="8">
        <f t="shared" si="72"/>
        <v>0.18061421001904224</v>
      </c>
      <c r="X57" s="8">
        <f t="shared" si="73"/>
        <v>0.18518661835796865</v>
      </c>
      <c r="Y57" s="7">
        <f t="shared" si="89"/>
        <v>0.65370679438617796</v>
      </c>
      <c r="Z57" s="7">
        <f t="shared" si="90"/>
        <v>0.62099822407289373</v>
      </c>
      <c r="AA57" s="7">
        <f t="shared" si="74"/>
        <v>0.63877780488008329</v>
      </c>
      <c r="AB57" s="7">
        <f t="shared" si="75"/>
        <v>0.61938079270531743</v>
      </c>
      <c r="AC57" s="13"/>
      <c r="AD57" s="11">
        <f t="shared" si="76"/>
        <v>764.64637948950747</v>
      </c>
      <c r="AE57" s="11">
        <f t="shared" si="77"/>
        <v>382.32318974475373</v>
      </c>
      <c r="AF57" s="11">
        <f t="shared" si="78"/>
        <v>1301.8305108330349</v>
      </c>
      <c r="AG57" s="11">
        <f t="shared" si="45"/>
        <v>382.32318974475373</v>
      </c>
      <c r="AH57" s="14">
        <f t="shared" si="46"/>
        <v>1684.1537005777886</v>
      </c>
      <c r="AI57" s="8">
        <f t="shared" si="47"/>
        <v>0.22701205336163127</v>
      </c>
      <c r="AJ57" s="17">
        <f t="shared" si="35"/>
        <v>0.63749320598386161</v>
      </c>
      <c r="AK57" s="17">
        <f t="shared" si="36"/>
        <v>0.61780623978227478</v>
      </c>
      <c r="AL57" s="19">
        <f t="shared" si="79"/>
        <v>0.22701205336163136</v>
      </c>
      <c r="AM57" s="19">
        <f t="shared" si="80"/>
        <v>0.22701205336163119</v>
      </c>
      <c r="AN57" s="9"/>
      <c r="AO57" s="9"/>
      <c r="AP57" s="121"/>
      <c r="AQ57" s="121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</row>
    <row r="58" spans="1:69" x14ac:dyDescent="0.3">
      <c r="A58" s="1">
        <f t="shared" si="33"/>
        <v>50</v>
      </c>
      <c r="B58" s="3"/>
      <c r="C58" s="11">
        <f t="shared" si="81"/>
        <v>561.9609232199499</v>
      </c>
      <c r="D58" s="11">
        <f t="shared" si="82"/>
        <v>584.58689604788867</v>
      </c>
      <c r="E58" s="11">
        <f t="shared" si="61"/>
        <v>561.9609232199499</v>
      </c>
      <c r="F58" s="11">
        <f t="shared" si="62"/>
        <v>467.66951683831098</v>
      </c>
      <c r="G58" s="11">
        <f t="shared" si="63"/>
        <v>340.93982445725919</v>
      </c>
      <c r="H58" s="11">
        <f t="shared" si="64"/>
        <v>425.77764583376006</v>
      </c>
      <c r="I58" s="11">
        <f t="shared" si="83"/>
        <v>1123.9218464398998</v>
      </c>
      <c r="J58" s="11">
        <f t="shared" si="84"/>
        <v>1169.1737920957773</v>
      </c>
      <c r="K58" s="58">
        <f t="shared" ref="K58:L59" si="107">K54+4</f>
        <v>48</v>
      </c>
      <c r="L58" s="58">
        <f t="shared" si="107"/>
        <v>50</v>
      </c>
      <c r="M58" s="13"/>
      <c r="N58" s="11">
        <f t="shared" si="86"/>
        <v>542.81836839500727</v>
      </c>
      <c r="O58" s="11">
        <f t="shared" si="87"/>
        <v>565.65875985039588</v>
      </c>
      <c r="P58" s="11">
        <f t="shared" si="88"/>
        <v>345.65945230248252</v>
      </c>
      <c r="Q58" s="11">
        <f t="shared" si="66"/>
        <v>287.66126321140325</v>
      </c>
      <c r="R58" s="11">
        <f t="shared" si="67"/>
        <v>170.4699122286296</v>
      </c>
      <c r="S58" s="11">
        <f t="shared" si="68"/>
        <v>212.88882291688003</v>
      </c>
      <c r="T58" s="11">
        <f t="shared" si="69"/>
        <v>170.4699122286296</v>
      </c>
      <c r="U58" s="11">
        <f t="shared" si="70"/>
        <v>212.88882291688003</v>
      </c>
      <c r="V58" s="8">
        <f t="shared" si="71"/>
        <v>0.17365326224667404</v>
      </c>
      <c r="W58" s="8">
        <f t="shared" si="72"/>
        <v>0.18708249094582916</v>
      </c>
      <c r="X58" s="8">
        <f t="shared" si="73"/>
        <v>0.18039081870526161</v>
      </c>
      <c r="Y58" s="7">
        <f t="shared" si="89"/>
        <v>0.64325965615910152</v>
      </c>
      <c r="Z58" s="7">
        <f t="shared" si="90"/>
        <v>0.61509517480665177</v>
      </c>
      <c r="AA58" s="7">
        <f t="shared" si="74"/>
        <v>0.62918415126433758</v>
      </c>
      <c r="AB58" s="7">
        <f t="shared" si="75"/>
        <v>0.59262735570146019</v>
      </c>
      <c r="AC58" s="13"/>
      <c r="AD58" s="11">
        <f t="shared" si="76"/>
        <v>766.71747029101925</v>
      </c>
      <c r="AE58" s="11">
        <f t="shared" si="77"/>
        <v>383.35873514550963</v>
      </c>
      <c r="AF58" s="11">
        <f t="shared" si="78"/>
        <v>1294.1229879066982</v>
      </c>
      <c r="AG58" s="11">
        <f t="shared" si="45"/>
        <v>383.35873514550963</v>
      </c>
      <c r="AH58" s="14">
        <f t="shared" si="46"/>
        <v>1677.4817230522078</v>
      </c>
      <c r="AI58" s="8">
        <f t="shared" si="47"/>
        <v>0.22853228734318581</v>
      </c>
      <c r="AJ58" s="17">
        <f t="shared" si="35"/>
        <v>0.61053995997838162</v>
      </c>
      <c r="AK58" s="17">
        <f t="shared" si="36"/>
        <v>0.57701259122058801</v>
      </c>
      <c r="AL58" s="19">
        <f t="shared" si="79"/>
        <v>0.22853228734318604</v>
      </c>
      <c r="AM58" s="19">
        <f t="shared" si="80"/>
        <v>0.22853228734318567</v>
      </c>
      <c r="AN58" s="9"/>
      <c r="AO58" s="9"/>
      <c r="AP58" s="121"/>
      <c r="AQ58" s="121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</row>
    <row r="59" spans="1:69" s="71" customFormat="1" x14ac:dyDescent="0.3">
      <c r="A59" s="65">
        <f t="shared" si="33"/>
        <v>51</v>
      </c>
      <c r="B59" s="65"/>
      <c r="C59" s="66">
        <f t="shared" si="81"/>
        <v>587.79495885357471</v>
      </c>
      <c r="D59" s="66">
        <f t="shared" si="82"/>
        <v>616.17140618675</v>
      </c>
      <c r="E59" s="66">
        <f t="shared" si="61"/>
        <v>587.79495885357471</v>
      </c>
      <c r="F59" s="66">
        <f t="shared" si="62"/>
        <v>492.93712494940002</v>
      </c>
      <c r="G59" s="66">
        <f t="shared" si="63"/>
        <v>356.61324801753625</v>
      </c>
      <c r="H59" s="66">
        <f t="shared" si="64"/>
        <v>448.78188773971488</v>
      </c>
      <c r="I59" s="66">
        <f t="shared" si="83"/>
        <v>1175.5899177071494</v>
      </c>
      <c r="J59" s="66">
        <f t="shared" si="84"/>
        <v>1232.3428123735</v>
      </c>
      <c r="K59" s="67">
        <f t="shared" si="107"/>
        <v>48</v>
      </c>
      <c r="L59" s="67">
        <f t="shared" si="107"/>
        <v>50</v>
      </c>
      <c r="M59" s="68"/>
      <c r="N59" s="66">
        <f t="shared" si="86"/>
        <v>558.90873824371431</v>
      </c>
      <c r="O59" s="66">
        <f t="shared" si="87"/>
        <v>585.33073277912592</v>
      </c>
      <c r="P59" s="66">
        <f t="shared" si="88"/>
        <v>351.93030898489968</v>
      </c>
      <c r="Q59" s="66">
        <f t="shared" si="66"/>
        <v>295.13610499811352</v>
      </c>
      <c r="R59" s="66">
        <f t="shared" si="67"/>
        <v>178.30662400876813</v>
      </c>
      <c r="S59" s="66">
        <f t="shared" si="68"/>
        <v>224.39094386985744</v>
      </c>
      <c r="T59" s="66">
        <f t="shared" si="69"/>
        <v>178.30662400876813</v>
      </c>
      <c r="U59" s="66">
        <f t="shared" si="70"/>
        <v>224.39094386985744</v>
      </c>
      <c r="V59" s="69">
        <f t="shared" si="71"/>
        <v>-0.48683747913285452</v>
      </c>
      <c r="W59" s="69">
        <f t="shared" si="72"/>
        <v>-0.47022074469482561</v>
      </c>
      <c r="X59" s="69">
        <f t="shared" si="73"/>
        <v>-0.47846961247098468</v>
      </c>
      <c r="Y59" s="68">
        <f t="shared" si="89"/>
        <v>0.62283609409302909</v>
      </c>
      <c r="Z59" s="68">
        <f t="shared" si="90"/>
        <v>0.59872971634751437</v>
      </c>
      <c r="AA59" s="68">
        <f t="shared" si="74"/>
        <v>7.7525552192916625E-3</v>
      </c>
      <c r="AB59" s="68">
        <f t="shared" si="75"/>
        <v>-7.3955279819533475E-3</v>
      </c>
      <c r="AC59" s="68"/>
      <c r="AD59" s="66">
        <f t="shared" si="76"/>
        <v>805.39513575725118</v>
      </c>
      <c r="AE59" s="66">
        <f t="shared" si="77"/>
        <v>402.69756787862559</v>
      </c>
      <c r="AF59" s="66">
        <f t="shared" si="78"/>
        <v>1358.9441008487711</v>
      </c>
      <c r="AG59" s="66">
        <f t="shared" si="45"/>
        <v>402.69756787862559</v>
      </c>
      <c r="AH59" s="70">
        <f t="shared" si="46"/>
        <v>1761.6416687273968</v>
      </c>
      <c r="AI59" s="69">
        <f t="shared" si="47"/>
        <v>0.22859221317666309</v>
      </c>
      <c r="AJ59" s="68">
        <f t="shared" si="35"/>
        <v>0.61066923998165867</v>
      </c>
      <c r="AK59" s="68">
        <f t="shared" si="36"/>
        <v>0.57712626940001543</v>
      </c>
      <c r="AL59" s="69">
        <f t="shared" si="79"/>
        <v>0.22859221317666312</v>
      </c>
      <c r="AM59" s="69">
        <f t="shared" si="80"/>
        <v>0.22859221317666314</v>
      </c>
      <c r="AN59" s="55"/>
      <c r="AO59" s="55"/>
      <c r="AP59" s="121"/>
      <c r="AQ59" s="121"/>
      <c r="AR59" s="55"/>
      <c r="AS59" s="55"/>
      <c r="AT59" s="55"/>
      <c r="AU59" s="55"/>
      <c r="AV59" s="55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</row>
    <row r="60" spans="1:69" x14ac:dyDescent="0.3">
      <c r="A60" s="4"/>
      <c r="B60" s="4"/>
      <c r="C60" s="4"/>
      <c r="D60" s="4"/>
      <c r="E60" s="4"/>
      <c r="F60" s="4"/>
      <c r="G60" s="17"/>
      <c r="H60" s="17"/>
      <c r="I60" s="17"/>
      <c r="J60" s="17"/>
      <c r="K60" s="17"/>
      <c r="L60" s="17"/>
      <c r="M60" s="17"/>
      <c r="N60" s="17"/>
      <c r="O60" s="17"/>
      <c r="P60" s="16"/>
      <c r="Q60" s="16"/>
      <c r="R60" s="16"/>
      <c r="S60" s="16"/>
      <c r="T60" s="17"/>
      <c r="U60" s="17"/>
      <c r="V60" s="19"/>
      <c r="W60" s="19"/>
      <c r="X60" s="19"/>
      <c r="Y60" s="17"/>
      <c r="Z60" s="17"/>
      <c r="AA60" s="17"/>
      <c r="AB60" s="17"/>
      <c r="AC60" s="17"/>
      <c r="AD60" s="17"/>
      <c r="AE60" s="17"/>
      <c r="AF60" s="16"/>
      <c r="AG60" s="17"/>
      <c r="AH60" s="28"/>
      <c r="AI60" s="19"/>
      <c r="AJ60" s="4"/>
      <c r="AK60" s="27"/>
      <c r="AL60" s="20"/>
      <c r="AM60" s="20"/>
      <c r="AN60" s="9"/>
      <c r="AO60" s="9"/>
      <c r="AP60" s="121"/>
      <c r="AQ60" s="121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</row>
    <row r="61" spans="1:69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49"/>
      <c r="P61" s="49"/>
      <c r="Q61" s="49"/>
      <c r="R61" s="49"/>
      <c r="S61" s="49"/>
      <c r="T61" s="4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</row>
    <row r="62" spans="1:69" x14ac:dyDescent="0.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49"/>
      <c r="P62" s="49"/>
      <c r="Q62" s="49"/>
      <c r="R62" s="49"/>
      <c r="S62" s="49"/>
      <c r="T62" s="4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</row>
    <row r="63" spans="1:69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49"/>
      <c r="P63" s="49"/>
      <c r="Q63" s="49"/>
      <c r="R63" s="49"/>
      <c r="S63" s="49"/>
      <c r="T63" s="4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</row>
    <row r="64" spans="1:69" ht="18.75" thickBot="1" x14ac:dyDescent="0.35">
      <c r="A64" s="42"/>
      <c r="B64" s="39"/>
      <c r="C64" s="115" t="s">
        <v>92</v>
      </c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9"/>
      <c r="AG64" s="9"/>
      <c r="AH64" s="9"/>
      <c r="AI64" s="9"/>
      <c r="AL64" s="9"/>
      <c r="AM64" s="9"/>
      <c r="AN64" s="9"/>
    </row>
    <row r="65" spans="1:40" ht="14.25" thickBot="1" x14ac:dyDescent="0.35">
      <c r="A65" s="54" t="str">
        <f>A7</f>
        <v>t</v>
      </c>
      <c r="B65" s="72"/>
      <c r="C65" s="73" t="s">
        <v>19</v>
      </c>
      <c r="D65" s="73" t="s">
        <v>29</v>
      </c>
      <c r="E65" s="73" t="s">
        <v>21</v>
      </c>
      <c r="F65" s="73" t="s">
        <v>24</v>
      </c>
      <c r="G65" s="73" t="s">
        <v>36</v>
      </c>
      <c r="H65" s="73" t="s">
        <v>83</v>
      </c>
      <c r="I65" s="73" t="s">
        <v>37</v>
      </c>
      <c r="J65" s="73" t="s">
        <v>38</v>
      </c>
      <c r="K65" s="73" t="s">
        <v>39</v>
      </c>
      <c r="L65" s="74"/>
      <c r="M65" s="73" t="s">
        <v>20</v>
      </c>
      <c r="N65" s="73" t="s">
        <v>30</v>
      </c>
      <c r="O65" s="75" t="s">
        <v>22</v>
      </c>
      <c r="P65" s="75" t="s">
        <v>25</v>
      </c>
      <c r="Q65" s="73" t="s">
        <v>40</v>
      </c>
      <c r="R65" s="73" t="s">
        <v>84</v>
      </c>
      <c r="S65" s="73" t="s">
        <v>45</v>
      </c>
      <c r="T65" s="73" t="s">
        <v>46</v>
      </c>
      <c r="U65" s="73" t="s">
        <v>47</v>
      </c>
      <c r="V65" s="46"/>
      <c r="W65" s="73" t="s">
        <v>41</v>
      </c>
      <c r="X65" s="73" t="s">
        <v>42</v>
      </c>
      <c r="Y65" s="73" t="s">
        <v>43</v>
      </c>
      <c r="Z65" s="73" t="s">
        <v>44</v>
      </c>
      <c r="AA65" s="73" t="s">
        <v>48</v>
      </c>
      <c r="AB65" s="73" t="s">
        <v>63</v>
      </c>
      <c r="AC65" s="73" t="s">
        <v>49</v>
      </c>
      <c r="AD65" s="73" t="s">
        <v>50</v>
      </c>
      <c r="AE65" s="73" t="s">
        <v>51</v>
      </c>
      <c r="AF65" s="9"/>
      <c r="AG65" s="9"/>
      <c r="AH65" s="9"/>
      <c r="AI65" s="9"/>
      <c r="AL65" s="9"/>
      <c r="AM65" s="9"/>
      <c r="AN65" s="9"/>
    </row>
    <row r="66" spans="1:40" x14ac:dyDescent="0.3">
      <c r="A66" s="4">
        <f t="shared" ref="A66:A117" si="108">A8</f>
        <v>0</v>
      </c>
      <c r="B66" s="76"/>
      <c r="C66" s="77">
        <f t="shared" ref="C66:C97" si="109">AJ8*C8</f>
        <v>81.367621780311268</v>
      </c>
      <c r="D66" s="77">
        <f t="shared" ref="D66:D97" si="110">AK8*E8</f>
        <v>77.883373310737369</v>
      </c>
      <c r="E66" s="77">
        <f t="shared" ref="E66:E97" si="111">R8</f>
        <v>39.6</v>
      </c>
      <c r="F66" s="77">
        <f t="shared" ref="F66:F97" si="112">T8</f>
        <v>39.6</v>
      </c>
      <c r="G66" s="77">
        <f>SUM(D66:F66)</f>
        <v>157.08337331073736</v>
      </c>
      <c r="H66" s="77">
        <f>I66-D66-E66</f>
        <v>45.251870249885194</v>
      </c>
      <c r="I66" s="77">
        <f>D66+E66+AD66*(C66+D66+E66)</f>
        <v>162.73524356062256</v>
      </c>
      <c r="J66" s="19">
        <f>F66/(C66+D66+E66)</f>
        <v>0.19914408767161665</v>
      </c>
      <c r="K66" s="19">
        <f>H66*J66/F66</f>
        <v>0.22756672768554945</v>
      </c>
      <c r="L66" s="78"/>
      <c r="M66" s="77">
        <f t="shared" ref="M66:M97" si="113">AJ8*D8</f>
        <v>83.011412119307451</v>
      </c>
      <c r="N66" s="77">
        <f t="shared" ref="N66:N97" si="114">AK8*F8</f>
        <v>63.565419833409905</v>
      </c>
      <c r="O66" s="79">
        <f t="shared" ref="O66:O97" si="115">S8</f>
        <v>50.5</v>
      </c>
      <c r="P66" s="16">
        <f t="shared" ref="P66:P97" si="116">U8</f>
        <v>50.5</v>
      </c>
      <c r="Q66" s="77">
        <f>SUM(N66:P66)</f>
        <v>164.56541983340992</v>
      </c>
      <c r="R66" s="77">
        <f>S66-N66-O66</f>
        <v>44.848129750114808</v>
      </c>
      <c r="S66" s="77">
        <f>N66+O66+AD66*(M66+N66+O66)</f>
        <v>158.91354958352471</v>
      </c>
      <c r="T66" s="19">
        <f>P66/(M66+N66+O66)</f>
        <v>0.2562452394816046</v>
      </c>
      <c r="U66" s="19">
        <f>R66*T66/P66</f>
        <v>0.22756672768554942</v>
      </c>
      <c r="V66" s="26"/>
      <c r="W66" s="16">
        <f>C66+M66</f>
        <v>164.37903389961872</v>
      </c>
      <c r="X66" s="16">
        <f t="shared" ref="X66:AC66" si="117">D66+N66</f>
        <v>141.44879314414726</v>
      </c>
      <c r="Y66" s="16">
        <f t="shared" si="117"/>
        <v>90.1</v>
      </c>
      <c r="Z66" s="16">
        <f t="shared" si="117"/>
        <v>90.1</v>
      </c>
      <c r="AA66" s="16">
        <f t="shared" si="117"/>
        <v>321.64879314414725</v>
      </c>
      <c r="AB66" s="16">
        <f t="shared" si="117"/>
        <v>90.1</v>
      </c>
      <c r="AC66" s="16">
        <f t="shared" si="117"/>
        <v>321.64879314414725</v>
      </c>
      <c r="AD66" s="19">
        <f>Z66/(W66+X66+Y66)</f>
        <v>0.22756672768554939</v>
      </c>
      <c r="AE66" s="19">
        <f>AB66*AD66/Z66</f>
        <v>0.22756672768554942</v>
      </c>
      <c r="AF66" s="9"/>
      <c r="AG66" s="9"/>
      <c r="AH66" s="108"/>
      <c r="AI66" s="9"/>
      <c r="AL66" s="9"/>
      <c r="AM66" s="9"/>
      <c r="AN66" s="9"/>
    </row>
    <row r="67" spans="1:40" x14ac:dyDescent="0.3">
      <c r="A67" s="4">
        <f t="shared" si="108"/>
        <v>1</v>
      </c>
      <c r="B67" s="76"/>
      <c r="C67" s="77">
        <f t="shared" si="109"/>
        <v>84.994379371622216</v>
      </c>
      <c r="D67" s="77">
        <f t="shared" si="110"/>
        <v>81.352598693205792</v>
      </c>
      <c r="E67" s="77">
        <f t="shared" si="111"/>
        <v>41.350651957182791</v>
      </c>
      <c r="F67" s="77">
        <f t="shared" si="112"/>
        <v>41.350651957182791</v>
      </c>
      <c r="G67" s="77">
        <f t="shared" ref="G67:G117" si="118">SUM(D67:F67)</f>
        <v>164.05390260757139</v>
      </c>
      <c r="H67" s="77">
        <f t="shared" ref="H67:H117" si="119">I67-D67-E67</f>
        <v>47.285508092855821</v>
      </c>
      <c r="I67" s="77">
        <f t="shared" ref="I67:I117" si="120">D67+E67+AD67*(C67+D67+E67)</f>
        <v>169.9887587432444</v>
      </c>
      <c r="J67" s="19">
        <f t="shared" ref="J67:J117" si="121">F67/(C67+D67+E67)</f>
        <v>0.19909062974286537</v>
      </c>
      <c r="K67" s="19">
        <f t="shared" ref="K67:K117" si="122">H67*J67/F67</f>
        <v>0.22766513073762434</v>
      </c>
      <c r="L67" s="78"/>
      <c r="M67" s="77">
        <f t="shared" si="113"/>
        <v>87.673313474911552</v>
      </c>
      <c r="N67" s="77">
        <f t="shared" si="114"/>
        <v>67.133398137237151</v>
      </c>
      <c r="O67" s="79">
        <f t="shared" si="115"/>
        <v>53.317476670764378</v>
      </c>
      <c r="P67" s="16">
        <f t="shared" si="116"/>
        <v>53.317476670764378</v>
      </c>
      <c r="Q67" s="77">
        <f t="shared" ref="Q67:Q117" si="123">SUM(N67:P67)</f>
        <v>173.76835147876591</v>
      </c>
      <c r="R67" s="77">
        <f t="shared" ref="R67:R117" si="124">S67-N67-O67</f>
        <v>47.382620535091363</v>
      </c>
      <c r="S67" s="77">
        <f t="shared" ref="S67:S117" si="125">N67+O67+AD67*(M67+N67+O67)</f>
        <v>167.83349534309289</v>
      </c>
      <c r="T67" s="19">
        <f t="shared" ref="T67:T117" si="126">P67/(M67+N67+O67)</f>
        <v>0.25618106723033746</v>
      </c>
      <c r="U67" s="19">
        <f t="shared" ref="U67:U117" si="127">R67*T67/P67</f>
        <v>0.22766513073762434</v>
      </c>
      <c r="V67" s="26"/>
      <c r="W67" s="16">
        <f t="shared" ref="W67:W117" si="128">C67+M67</f>
        <v>172.66769284653378</v>
      </c>
      <c r="X67" s="16">
        <f t="shared" ref="X67:X117" si="129">D67+N67</f>
        <v>148.48599683044296</v>
      </c>
      <c r="Y67" s="16">
        <f t="shared" ref="Y67:Y117" si="130">E67+O67</f>
        <v>94.668128627947169</v>
      </c>
      <c r="Z67" s="16">
        <f t="shared" ref="Z67:Z117" si="131">F67+P67</f>
        <v>94.668128627947169</v>
      </c>
      <c r="AA67" s="16">
        <f t="shared" ref="AA67:AA117" si="132">G67+Q67</f>
        <v>337.8222540863373</v>
      </c>
      <c r="AB67" s="16">
        <f t="shared" ref="AB67:AB117" si="133">H67+R67</f>
        <v>94.668128627947183</v>
      </c>
      <c r="AC67" s="16">
        <f t="shared" ref="AC67:AC117" si="134">I67+S67</f>
        <v>337.8222540863373</v>
      </c>
      <c r="AD67" s="19">
        <f t="shared" ref="AD67:AD117" si="135">Z67/(W67+X67+Y67)</f>
        <v>0.22766513073762432</v>
      </c>
      <c r="AE67" s="19">
        <f t="shared" ref="AE67:AE117" si="136">AB67*AD67/Z67</f>
        <v>0.22766513073762434</v>
      </c>
      <c r="AF67" s="9"/>
      <c r="AG67" s="9"/>
      <c r="AH67" s="108"/>
      <c r="AI67" s="9"/>
      <c r="AL67" s="9"/>
      <c r="AM67" s="9"/>
      <c r="AN67" s="9"/>
    </row>
    <row r="68" spans="1:40" x14ac:dyDescent="0.3">
      <c r="A68" s="4">
        <f t="shared" si="108"/>
        <v>2</v>
      </c>
      <c r="B68" s="76"/>
      <c r="C68" s="77">
        <f t="shared" si="109"/>
        <v>88.973619440948895</v>
      </c>
      <c r="D68" s="77">
        <f t="shared" si="110"/>
        <v>85.159970203266411</v>
      </c>
      <c r="E68" s="77">
        <f t="shared" si="111"/>
        <v>43.277746568134432</v>
      </c>
      <c r="F68" s="77">
        <f t="shared" si="112"/>
        <v>43.277746568134432</v>
      </c>
      <c r="G68" s="77">
        <f t="shared" si="118"/>
        <v>171.71546333953529</v>
      </c>
      <c r="H68" s="77">
        <f t="shared" si="119"/>
        <v>49.509522110496945</v>
      </c>
      <c r="I68" s="77">
        <f t="shared" si="120"/>
        <v>177.94723888189779</v>
      </c>
      <c r="J68" s="19">
        <f t="shared" si="121"/>
        <v>0.19905929158111721</v>
      </c>
      <c r="K68" s="19">
        <f t="shared" si="122"/>
        <v>0.22772281783016163</v>
      </c>
      <c r="L68" s="78"/>
      <c r="M68" s="77">
        <f t="shared" si="113"/>
        <v>92.373621302164153</v>
      </c>
      <c r="N68" s="77">
        <f t="shared" si="114"/>
        <v>70.731391053556706</v>
      </c>
      <c r="O68" s="79">
        <f t="shared" si="115"/>
        <v>56.164431061348779</v>
      </c>
      <c r="P68" s="16">
        <f t="shared" si="116"/>
        <v>56.164431061348779</v>
      </c>
      <c r="Q68" s="77">
        <f t="shared" si="123"/>
        <v>183.06025317625426</v>
      </c>
      <c r="R68" s="77">
        <f t="shared" si="124"/>
        <v>49.93265551898628</v>
      </c>
      <c r="S68" s="77">
        <f t="shared" si="125"/>
        <v>176.82847763389177</v>
      </c>
      <c r="T68" s="19">
        <f t="shared" si="126"/>
        <v>0.25614344701244635</v>
      </c>
      <c r="U68" s="19">
        <f t="shared" si="127"/>
        <v>0.2277228178301616</v>
      </c>
      <c r="V68" s="26"/>
      <c r="W68" s="16">
        <f t="shared" si="128"/>
        <v>181.34724074311305</v>
      </c>
      <c r="X68" s="16">
        <f t="shared" si="129"/>
        <v>155.89136125682313</v>
      </c>
      <c r="Y68" s="16">
        <f t="shared" si="130"/>
        <v>99.442177629483211</v>
      </c>
      <c r="Z68" s="16">
        <f t="shared" si="131"/>
        <v>99.442177629483211</v>
      </c>
      <c r="AA68" s="16">
        <f t="shared" si="132"/>
        <v>354.77571651578955</v>
      </c>
      <c r="AB68" s="16">
        <f t="shared" si="133"/>
        <v>99.442177629483226</v>
      </c>
      <c r="AC68" s="16">
        <f t="shared" si="134"/>
        <v>354.77571651578955</v>
      </c>
      <c r="AD68" s="19">
        <f t="shared" si="135"/>
        <v>0.2277228178301616</v>
      </c>
      <c r="AE68" s="19">
        <f t="shared" si="136"/>
        <v>0.22772281783016163</v>
      </c>
      <c r="AF68" s="9"/>
      <c r="AG68" s="9"/>
      <c r="AH68" s="108"/>
      <c r="AI68" s="9"/>
      <c r="AL68" s="9"/>
      <c r="AM68" s="9"/>
      <c r="AN68" s="9"/>
    </row>
    <row r="69" spans="1:40" x14ac:dyDescent="0.3">
      <c r="A69" s="4">
        <f t="shared" si="108"/>
        <v>3</v>
      </c>
      <c r="B69" s="76"/>
      <c r="C69" s="77">
        <f t="shared" si="109"/>
        <v>93.271021231825301</v>
      </c>
      <c r="D69" s="77">
        <f t="shared" si="110"/>
        <v>89.272407186841932</v>
      </c>
      <c r="E69" s="77">
        <f t="shared" si="111"/>
        <v>45.363095680546117</v>
      </c>
      <c r="F69" s="77">
        <f t="shared" si="112"/>
        <v>45.363095680546117</v>
      </c>
      <c r="G69" s="77">
        <f t="shared" si="118"/>
        <v>179.99859854793417</v>
      </c>
      <c r="H69" s="77">
        <f t="shared" si="119"/>
        <v>51.906539596262526</v>
      </c>
      <c r="I69" s="77">
        <f t="shared" si="120"/>
        <v>186.54204246365057</v>
      </c>
      <c r="J69" s="19">
        <f t="shared" si="121"/>
        <v>0.19904254983415234</v>
      </c>
      <c r="K69" s="19">
        <f t="shared" si="122"/>
        <v>0.22775363628320849</v>
      </c>
      <c r="L69" s="78"/>
      <c r="M69" s="77">
        <f t="shared" si="113"/>
        <v>97.170548621536938</v>
      </c>
      <c r="N69" s="77">
        <f t="shared" si="114"/>
        <v>74.403806614702432</v>
      </c>
      <c r="O69" s="79">
        <f t="shared" si="115"/>
        <v>59.074576918885036</v>
      </c>
      <c r="P69" s="16">
        <f t="shared" si="116"/>
        <v>59.074576918885036</v>
      </c>
      <c r="Q69" s="77">
        <f t="shared" si="123"/>
        <v>192.55296045247252</v>
      </c>
      <c r="R69" s="77">
        <f t="shared" si="124"/>
        <v>52.531133003168641</v>
      </c>
      <c r="S69" s="77">
        <f t="shared" si="125"/>
        <v>186.00951653675611</v>
      </c>
      <c r="T69" s="19">
        <f t="shared" si="126"/>
        <v>0.25612334887878019</v>
      </c>
      <c r="U69" s="19">
        <f t="shared" si="127"/>
        <v>0.22775363628320849</v>
      </c>
      <c r="V69" s="26"/>
      <c r="W69" s="16">
        <f t="shared" si="128"/>
        <v>190.44156985336224</v>
      </c>
      <c r="X69" s="16">
        <f t="shared" si="129"/>
        <v>163.67621380154435</v>
      </c>
      <c r="Y69" s="16">
        <f t="shared" si="130"/>
        <v>104.43767259943115</v>
      </c>
      <c r="Z69" s="16">
        <f t="shared" si="131"/>
        <v>104.43767259943115</v>
      </c>
      <c r="AA69" s="16">
        <f t="shared" si="132"/>
        <v>372.55155900040666</v>
      </c>
      <c r="AB69" s="16">
        <f t="shared" si="133"/>
        <v>104.43767259943117</v>
      </c>
      <c r="AC69" s="16">
        <f t="shared" si="134"/>
        <v>372.55155900040666</v>
      </c>
      <c r="AD69" s="19">
        <f t="shared" si="135"/>
        <v>0.22775363628320847</v>
      </c>
      <c r="AE69" s="19">
        <f t="shared" si="136"/>
        <v>0.22775363628320852</v>
      </c>
      <c r="AF69" s="9"/>
      <c r="AG69" s="9"/>
      <c r="AH69" s="108"/>
      <c r="AI69" s="9"/>
      <c r="AL69" s="9"/>
      <c r="AM69" s="9"/>
      <c r="AN69" s="9"/>
    </row>
    <row r="70" spans="1:40" x14ac:dyDescent="0.3">
      <c r="A70" s="4">
        <f t="shared" si="108"/>
        <v>4</v>
      </c>
      <c r="B70" s="76"/>
      <c r="C70" s="77">
        <f t="shared" si="109"/>
        <v>94.305762975313471</v>
      </c>
      <c r="D70" s="77">
        <f t="shared" si="110"/>
        <v>92.520463666527988</v>
      </c>
      <c r="E70" s="77">
        <f t="shared" si="111"/>
        <v>43.89614368116937</v>
      </c>
      <c r="F70" s="77">
        <f t="shared" si="112"/>
        <v>43.89614368116937</v>
      </c>
      <c r="G70" s="77">
        <f t="shared" si="118"/>
        <v>180.31275102886673</v>
      </c>
      <c r="H70" s="77">
        <f t="shared" si="119"/>
        <v>52.194918602929583</v>
      </c>
      <c r="I70" s="77">
        <f t="shared" si="120"/>
        <v>188.61152595062694</v>
      </c>
      <c r="J70" s="19">
        <f t="shared" si="121"/>
        <v>0.19025525621860967</v>
      </c>
      <c r="K70" s="19">
        <f t="shared" si="122"/>
        <v>0.226223918078931</v>
      </c>
      <c r="L70" s="78"/>
      <c r="M70" s="77">
        <f t="shared" si="113"/>
        <v>98.41599227155217</v>
      </c>
      <c r="N70" s="77">
        <f t="shared" si="114"/>
        <v>77.242305877310997</v>
      </c>
      <c r="O70" s="79">
        <f t="shared" si="115"/>
        <v>62.081116868863347</v>
      </c>
      <c r="P70" s="16">
        <f t="shared" si="116"/>
        <v>62.081116868863347</v>
      </c>
      <c r="Q70" s="77">
        <f t="shared" si="123"/>
        <v>201.40453961503769</v>
      </c>
      <c r="R70" s="77">
        <f t="shared" si="124"/>
        <v>53.782341947103134</v>
      </c>
      <c r="S70" s="77">
        <f t="shared" si="125"/>
        <v>193.10576469327748</v>
      </c>
      <c r="T70" s="19">
        <f t="shared" si="126"/>
        <v>0.26113093979067126</v>
      </c>
      <c r="U70" s="19">
        <f t="shared" si="127"/>
        <v>0.22622391807893097</v>
      </c>
      <c r="V70" s="26"/>
      <c r="W70" s="16">
        <f t="shared" si="128"/>
        <v>192.72175524686565</v>
      </c>
      <c r="X70" s="16">
        <f t="shared" si="129"/>
        <v>169.762769543839</v>
      </c>
      <c r="Y70" s="16">
        <f t="shared" si="130"/>
        <v>105.97726055003272</v>
      </c>
      <c r="Z70" s="16">
        <f t="shared" si="131"/>
        <v>105.97726055003272</v>
      </c>
      <c r="AA70" s="16">
        <f t="shared" si="132"/>
        <v>381.71729064390445</v>
      </c>
      <c r="AB70" s="16">
        <f t="shared" si="133"/>
        <v>105.97726055003272</v>
      </c>
      <c r="AC70" s="16">
        <f t="shared" si="134"/>
        <v>381.71729064390445</v>
      </c>
      <c r="AD70" s="19">
        <f t="shared" si="135"/>
        <v>0.226223918078931</v>
      </c>
      <c r="AE70" s="19">
        <f t="shared" si="136"/>
        <v>0.226223918078931</v>
      </c>
      <c r="AF70" s="9"/>
      <c r="AG70" s="9"/>
      <c r="AH70" s="108"/>
      <c r="AI70" s="9"/>
      <c r="AL70" s="9"/>
      <c r="AM70" s="9"/>
      <c r="AN70" s="9"/>
    </row>
    <row r="71" spans="1:40" x14ac:dyDescent="0.3">
      <c r="A71" s="4">
        <f t="shared" si="108"/>
        <v>5</v>
      </c>
      <c r="B71" s="76"/>
      <c r="C71" s="77">
        <f t="shared" si="109"/>
        <v>99.474958338089749</v>
      </c>
      <c r="D71" s="77">
        <f t="shared" si="110"/>
        <v>97.595493820259435</v>
      </c>
      <c r="E71" s="77">
        <f t="shared" si="111"/>
        <v>46.32048591987035</v>
      </c>
      <c r="F71" s="77">
        <f t="shared" si="112"/>
        <v>46.32048591987035</v>
      </c>
      <c r="G71" s="77">
        <f t="shared" si="118"/>
        <v>190.23646566000014</v>
      </c>
      <c r="H71" s="77">
        <f t="shared" si="119"/>
        <v>55.033936936049741</v>
      </c>
      <c r="I71" s="77">
        <f t="shared" si="120"/>
        <v>198.94991667617953</v>
      </c>
      <c r="J71" s="19">
        <f t="shared" si="121"/>
        <v>0.19031310814449529</v>
      </c>
      <c r="K71" s="19">
        <f t="shared" si="122"/>
        <v>0.22611333589734248</v>
      </c>
      <c r="L71" s="78"/>
      <c r="M71" s="77">
        <f t="shared" si="113"/>
        <v>102.78164393676533</v>
      </c>
      <c r="N71" s="77">
        <f t="shared" si="114"/>
        <v>80.671762729058443</v>
      </c>
      <c r="O71" s="79">
        <f t="shared" si="115"/>
        <v>64.86054755488351</v>
      </c>
      <c r="P71" s="16">
        <f t="shared" si="116"/>
        <v>64.86054755488351</v>
      </c>
      <c r="Q71" s="77">
        <f t="shared" si="123"/>
        <v>210.39285783882548</v>
      </c>
      <c r="R71" s="77">
        <f t="shared" si="124"/>
        <v>56.147096538704133</v>
      </c>
      <c r="S71" s="77">
        <f t="shared" si="125"/>
        <v>201.67940682264609</v>
      </c>
      <c r="T71" s="19">
        <f t="shared" si="126"/>
        <v>0.26120379645371816</v>
      </c>
      <c r="U71" s="19">
        <f t="shared" si="127"/>
        <v>0.22611333589734262</v>
      </c>
      <c r="V71" s="26"/>
      <c r="W71" s="16">
        <f t="shared" si="128"/>
        <v>202.25660227485508</v>
      </c>
      <c r="X71" s="16">
        <f t="shared" si="129"/>
        <v>178.26725654931789</v>
      </c>
      <c r="Y71" s="16">
        <f t="shared" si="130"/>
        <v>111.18103347475386</v>
      </c>
      <c r="Z71" s="16">
        <f t="shared" si="131"/>
        <v>111.18103347475386</v>
      </c>
      <c r="AA71" s="16">
        <f t="shared" si="132"/>
        <v>400.62932349882561</v>
      </c>
      <c r="AB71" s="16">
        <f t="shared" si="133"/>
        <v>111.18103347475387</v>
      </c>
      <c r="AC71" s="16">
        <f t="shared" si="134"/>
        <v>400.62932349882561</v>
      </c>
      <c r="AD71" s="19">
        <f t="shared" si="135"/>
        <v>0.2261133358973425</v>
      </c>
      <c r="AE71" s="19">
        <f t="shared" si="136"/>
        <v>0.22611333589734253</v>
      </c>
      <c r="AF71" s="9"/>
      <c r="AG71" s="9"/>
      <c r="AH71" s="108"/>
      <c r="AI71" s="9"/>
      <c r="AL71" s="9"/>
      <c r="AM71" s="9"/>
      <c r="AN71" s="9"/>
    </row>
    <row r="72" spans="1:40" x14ac:dyDescent="0.3">
      <c r="A72" s="4">
        <f t="shared" si="108"/>
        <v>6</v>
      </c>
      <c r="B72" s="76"/>
      <c r="C72" s="77">
        <f t="shared" si="109"/>
        <v>98.169755322566758</v>
      </c>
      <c r="D72" s="77">
        <f t="shared" si="110"/>
        <v>92.781191320909116</v>
      </c>
      <c r="E72" s="77">
        <f t="shared" si="111"/>
        <v>48.793713071942854</v>
      </c>
      <c r="F72" s="77">
        <f t="shared" si="112"/>
        <v>48.793713071942854</v>
      </c>
      <c r="G72" s="77">
        <f t="shared" si="118"/>
        <v>190.36861746479482</v>
      </c>
      <c r="H72" s="77">
        <f t="shared" si="119"/>
        <v>54.764606252281517</v>
      </c>
      <c r="I72" s="77">
        <f t="shared" si="120"/>
        <v>196.33951064513349</v>
      </c>
      <c r="J72" s="19">
        <f t="shared" si="121"/>
        <v>0.20352367026594828</v>
      </c>
      <c r="K72" s="19">
        <f t="shared" si="122"/>
        <v>0.22842888895747712</v>
      </c>
      <c r="L72" s="78"/>
      <c r="M72" s="77">
        <f t="shared" si="113"/>
        <v>100.77946316438161</v>
      </c>
      <c r="N72" s="77">
        <f t="shared" si="114"/>
        <v>76.198121283682767</v>
      </c>
      <c r="O72" s="79">
        <f t="shared" si="115"/>
        <v>60.13403755293141</v>
      </c>
      <c r="P72" s="16">
        <f t="shared" si="116"/>
        <v>60.13403755293141</v>
      </c>
      <c r="Q72" s="77">
        <f t="shared" si="123"/>
        <v>196.46619638954559</v>
      </c>
      <c r="R72" s="77">
        <f t="shared" si="124"/>
        <v>54.163144372592747</v>
      </c>
      <c r="S72" s="77">
        <f t="shared" si="125"/>
        <v>190.49530320920692</v>
      </c>
      <c r="T72" s="19">
        <f t="shared" si="126"/>
        <v>0.25361067098043333</v>
      </c>
      <c r="U72" s="19">
        <f t="shared" si="127"/>
        <v>0.22842888895747712</v>
      </c>
      <c r="V72" s="26"/>
      <c r="W72" s="16">
        <f t="shared" si="128"/>
        <v>198.94921848694838</v>
      </c>
      <c r="X72" s="16">
        <f t="shared" si="129"/>
        <v>168.97931260459188</v>
      </c>
      <c r="Y72" s="16">
        <f t="shared" si="130"/>
        <v>108.92775062487426</v>
      </c>
      <c r="Z72" s="16">
        <f t="shared" si="131"/>
        <v>108.92775062487426</v>
      </c>
      <c r="AA72" s="16">
        <f t="shared" si="132"/>
        <v>386.83481385434038</v>
      </c>
      <c r="AB72" s="16">
        <f t="shared" si="133"/>
        <v>108.92775062487426</v>
      </c>
      <c r="AC72" s="16">
        <f t="shared" si="134"/>
        <v>386.83481385434038</v>
      </c>
      <c r="AD72" s="19">
        <f t="shared" si="135"/>
        <v>0.22842888895747709</v>
      </c>
      <c r="AE72" s="19">
        <f t="shared" si="136"/>
        <v>0.22842888895747709</v>
      </c>
      <c r="AF72" s="9"/>
      <c r="AG72" s="9"/>
      <c r="AH72" s="108"/>
      <c r="AI72" s="9"/>
      <c r="AL72" s="9"/>
      <c r="AM72" s="9"/>
      <c r="AN72" s="9"/>
    </row>
    <row r="73" spans="1:40" x14ac:dyDescent="0.3">
      <c r="A73" s="4">
        <f t="shared" si="108"/>
        <v>7</v>
      </c>
      <c r="B73" s="76"/>
      <c r="C73" s="77">
        <f t="shared" si="109"/>
        <v>102.24231723760624</v>
      </c>
      <c r="D73" s="77">
        <f t="shared" si="110"/>
        <v>96.627025317268505</v>
      </c>
      <c r="E73" s="77">
        <f t="shared" si="111"/>
        <v>50.793859530825657</v>
      </c>
      <c r="F73" s="77">
        <f t="shared" si="112"/>
        <v>50.793859530825657</v>
      </c>
      <c r="G73" s="77">
        <f t="shared" si="118"/>
        <v>198.21474437891982</v>
      </c>
      <c r="H73" s="77">
        <f t="shared" si="119"/>
        <v>57.063749627118298</v>
      </c>
      <c r="I73" s="77">
        <f t="shared" si="120"/>
        <v>204.48463447521246</v>
      </c>
      <c r="J73" s="19">
        <f t="shared" si="121"/>
        <v>0.20344952362419014</v>
      </c>
      <c r="K73" s="19">
        <f t="shared" si="122"/>
        <v>0.22856291656281158</v>
      </c>
      <c r="L73" s="78"/>
      <c r="M73" s="77">
        <f t="shared" si="113"/>
        <v>106.77681364566445</v>
      </c>
      <c r="N73" s="77">
        <f t="shared" si="114"/>
        <v>80.729984641951688</v>
      </c>
      <c r="O73" s="79">
        <f t="shared" si="115"/>
        <v>63.682433529610087</v>
      </c>
      <c r="P73" s="16">
        <f t="shared" si="116"/>
        <v>63.682433529610087</v>
      </c>
      <c r="Q73" s="77">
        <f t="shared" si="123"/>
        <v>208.09485170117185</v>
      </c>
      <c r="R73" s="77">
        <f t="shared" si="124"/>
        <v>57.412543433317431</v>
      </c>
      <c r="S73" s="77">
        <f t="shared" si="125"/>
        <v>201.82496160487921</v>
      </c>
      <c r="T73" s="19">
        <f t="shared" si="126"/>
        <v>0.25352374012572154</v>
      </c>
      <c r="U73" s="19">
        <f t="shared" si="127"/>
        <v>0.22856291656281166</v>
      </c>
      <c r="V73" s="26"/>
      <c r="W73" s="16">
        <f t="shared" si="128"/>
        <v>209.01913088327069</v>
      </c>
      <c r="X73" s="16">
        <f t="shared" si="129"/>
        <v>177.35700995922019</v>
      </c>
      <c r="Y73" s="16">
        <f t="shared" si="130"/>
        <v>114.47629306043575</v>
      </c>
      <c r="Z73" s="16">
        <f t="shared" si="131"/>
        <v>114.47629306043575</v>
      </c>
      <c r="AA73" s="16">
        <f t="shared" si="132"/>
        <v>406.30959608009164</v>
      </c>
      <c r="AB73" s="16">
        <f t="shared" si="133"/>
        <v>114.47629306043572</v>
      </c>
      <c r="AC73" s="16">
        <f t="shared" si="134"/>
        <v>406.30959608009164</v>
      </c>
      <c r="AD73" s="19">
        <f t="shared" si="135"/>
        <v>0.22856291656281164</v>
      </c>
      <c r="AE73" s="19">
        <f t="shared" si="136"/>
        <v>0.22856291656281158</v>
      </c>
      <c r="AF73" s="9"/>
      <c r="AG73" s="9"/>
      <c r="AH73" s="108"/>
      <c r="AI73" s="9"/>
      <c r="AL73" s="9"/>
      <c r="AM73" s="9"/>
      <c r="AN73" s="9"/>
    </row>
    <row r="74" spans="1:40" x14ac:dyDescent="0.3">
      <c r="A74" s="4">
        <f t="shared" si="108"/>
        <v>8</v>
      </c>
      <c r="B74" s="76"/>
      <c r="C74" s="77">
        <f t="shared" si="109"/>
        <v>102.98997388035306</v>
      </c>
      <c r="D74" s="77">
        <f t="shared" si="110"/>
        <v>99.807389023581408</v>
      </c>
      <c r="E74" s="77">
        <f t="shared" si="111"/>
        <v>48.995730579866049</v>
      </c>
      <c r="F74" s="77">
        <f t="shared" si="112"/>
        <v>48.995730579866049</v>
      </c>
      <c r="G74" s="77">
        <f t="shared" si="118"/>
        <v>197.7988501833135</v>
      </c>
      <c r="H74" s="77">
        <f t="shared" si="119"/>
        <v>57.176828157258669</v>
      </c>
      <c r="I74" s="77">
        <f t="shared" si="120"/>
        <v>205.97994776070612</v>
      </c>
      <c r="J74" s="19">
        <f t="shared" si="121"/>
        <v>0.19458726965844383</v>
      </c>
      <c r="K74" s="19">
        <f t="shared" si="122"/>
        <v>0.22707861985474681</v>
      </c>
      <c r="L74" s="78"/>
      <c r="M74" s="77">
        <f t="shared" si="113"/>
        <v>108.42448803652348</v>
      </c>
      <c r="N74" s="77">
        <f t="shared" si="114"/>
        <v>84.059173136334437</v>
      </c>
      <c r="O74" s="79">
        <f t="shared" si="115"/>
        <v>67.134928640947138</v>
      </c>
      <c r="P74" s="16">
        <f t="shared" si="116"/>
        <v>67.134928640947138</v>
      </c>
      <c r="Q74" s="77">
        <f t="shared" si="123"/>
        <v>218.32903041822868</v>
      </c>
      <c r="R74" s="77">
        <f t="shared" si="124"/>
        <v>58.953831063554489</v>
      </c>
      <c r="S74" s="77">
        <f t="shared" si="125"/>
        <v>210.14793284083606</v>
      </c>
      <c r="T74" s="19">
        <f t="shared" si="126"/>
        <v>0.25859060666301054</v>
      </c>
      <c r="U74" s="19">
        <f t="shared" si="127"/>
        <v>0.22707861985474684</v>
      </c>
      <c r="V74" s="26"/>
      <c r="W74" s="16">
        <f t="shared" si="128"/>
        <v>211.41446191687655</v>
      </c>
      <c r="X74" s="16">
        <f t="shared" si="129"/>
        <v>183.86656215991584</v>
      </c>
      <c r="Y74" s="16">
        <f t="shared" si="130"/>
        <v>116.13065922081319</v>
      </c>
      <c r="Z74" s="16">
        <f t="shared" si="131"/>
        <v>116.13065922081319</v>
      </c>
      <c r="AA74" s="16">
        <f t="shared" si="132"/>
        <v>416.12788060154219</v>
      </c>
      <c r="AB74" s="16">
        <f t="shared" si="133"/>
        <v>116.13065922081316</v>
      </c>
      <c r="AC74" s="16">
        <f t="shared" si="134"/>
        <v>416.12788060154219</v>
      </c>
      <c r="AD74" s="19">
        <f t="shared" si="135"/>
        <v>0.22707861985474689</v>
      </c>
      <c r="AE74" s="19">
        <f t="shared" si="136"/>
        <v>0.22707861985474684</v>
      </c>
      <c r="AF74" s="9"/>
      <c r="AG74" s="9"/>
      <c r="AH74" s="108"/>
      <c r="AI74" s="9"/>
      <c r="AL74" s="9"/>
      <c r="AM74" s="9"/>
      <c r="AN74" s="9"/>
    </row>
    <row r="75" spans="1:40" x14ac:dyDescent="0.3">
      <c r="A75" s="4">
        <f t="shared" si="108"/>
        <v>9</v>
      </c>
      <c r="B75" s="76"/>
      <c r="C75" s="77">
        <f t="shared" si="109"/>
        <v>108.48509729386353</v>
      </c>
      <c r="D75" s="77">
        <f t="shared" si="110"/>
        <v>105.13495350413454</v>
      </c>
      <c r="E75" s="77">
        <f t="shared" si="111"/>
        <v>51.622584088670727</v>
      </c>
      <c r="F75" s="77">
        <f t="shared" si="112"/>
        <v>51.622584088670727</v>
      </c>
      <c r="G75" s="77">
        <f t="shared" si="118"/>
        <v>208.380121681476</v>
      </c>
      <c r="H75" s="77">
        <f t="shared" si="119"/>
        <v>60.212656994921851</v>
      </c>
      <c r="I75" s="77">
        <f t="shared" si="120"/>
        <v>216.97019458772712</v>
      </c>
      <c r="J75" s="19">
        <f t="shared" si="121"/>
        <v>0.19462400571736022</v>
      </c>
      <c r="K75" s="19">
        <f t="shared" si="122"/>
        <v>0.22700972270407854</v>
      </c>
      <c r="L75" s="78"/>
      <c r="M75" s="77">
        <f t="shared" si="113"/>
        <v>113.42609048568308</v>
      </c>
      <c r="N75" s="77">
        <f t="shared" si="114"/>
        <v>87.938690543388319</v>
      </c>
      <c r="O75" s="79">
        <f t="shared" si="115"/>
        <v>70.249054360666776</v>
      </c>
      <c r="P75" s="16">
        <f t="shared" si="116"/>
        <v>70.249054360666776</v>
      </c>
      <c r="Q75" s="77">
        <f t="shared" si="123"/>
        <v>228.43679926472186</v>
      </c>
      <c r="R75" s="77">
        <f t="shared" si="124"/>
        <v>61.658981454415652</v>
      </c>
      <c r="S75" s="77">
        <f t="shared" si="125"/>
        <v>219.84672635847076</v>
      </c>
      <c r="T75" s="19">
        <f t="shared" si="126"/>
        <v>0.25863577332084925</v>
      </c>
      <c r="U75" s="19">
        <f t="shared" si="127"/>
        <v>0.2270097227040784</v>
      </c>
      <c r="V75" s="26"/>
      <c r="W75" s="16">
        <f t="shared" si="128"/>
        <v>221.91118777954659</v>
      </c>
      <c r="X75" s="16">
        <f t="shared" si="129"/>
        <v>193.07364404752286</v>
      </c>
      <c r="Y75" s="16">
        <f t="shared" si="130"/>
        <v>121.8716384493375</v>
      </c>
      <c r="Z75" s="16">
        <f t="shared" si="131"/>
        <v>121.8716384493375</v>
      </c>
      <c r="AA75" s="16">
        <f t="shared" si="132"/>
        <v>436.81692094619785</v>
      </c>
      <c r="AB75" s="16">
        <f t="shared" si="133"/>
        <v>121.8716384493375</v>
      </c>
      <c r="AC75" s="16">
        <f t="shared" si="134"/>
        <v>436.81692094619791</v>
      </c>
      <c r="AD75" s="19">
        <f t="shared" si="135"/>
        <v>0.22700972270407849</v>
      </c>
      <c r="AE75" s="19">
        <f t="shared" si="136"/>
        <v>0.22700972270407849</v>
      </c>
      <c r="AF75" s="9"/>
      <c r="AG75" s="9"/>
      <c r="AH75" s="108"/>
      <c r="AI75" s="9"/>
      <c r="AL75" s="9"/>
      <c r="AM75" s="9"/>
      <c r="AN75" s="9"/>
    </row>
    <row r="76" spans="1:40" x14ac:dyDescent="0.3">
      <c r="A76" s="4">
        <f t="shared" si="108"/>
        <v>10</v>
      </c>
      <c r="B76" s="76"/>
      <c r="C76" s="77">
        <f t="shared" si="109"/>
        <v>109.38990554629153</v>
      </c>
      <c r="D76" s="77">
        <f t="shared" si="110"/>
        <v>103.38291135779481</v>
      </c>
      <c r="E76" s="77">
        <f t="shared" si="111"/>
        <v>54.351219550557857</v>
      </c>
      <c r="F76" s="77">
        <f t="shared" si="112"/>
        <v>54.351219550557857</v>
      </c>
      <c r="G76" s="77">
        <f t="shared" si="118"/>
        <v>212.08535045891051</v>
      </c>
      <c r="H76" s="77">
        <f t="shared" si="119"/>
        <v>61.045680184230392</v>
      </c>
      <c r="I76" s="77">
        <f t="shared" si="120"/>
        <v>218.77981109258306</v>
      </c>
      <c r="J76" s="19">
        <f t="shared" si="121"/>
        <v>0.20346809771192687</v>
      </c>
      <c r="K76" s="19">
        <f t="shared" si="122"/>
        <v>0.22852934162888605</v>
      </c>
      <c r="L76" s="78"/>
      <c r="M76" s="77">
        <f t="shared" si="113"/>
        <v>113.75130917920792</v>
      </c>
      <c r="N76" s="77">
        <f t="shared" si="114"/>
        <v>86.003851671528153</v>
      </c>
      <c r="O76" s="79">
        <f t="shared" si="115"/>
        <v>67.850119070482378</v>
      </c>
      <c r="P76" s="16">
        <f t="shared" si="116"/>
        <v>67.850119070482378</v>
      </c>
      <c r="Q76" s="77">
        <f t="shared" si="123"/>
        <v>221.7040898124929</v>
      </c>
      <c r="R76" s="77">
        <f t="shared" si="124"/>
        <v>61.155658436809802</v>
      </c>
      <c r="S76" s="77">
        <f t="shared" si="125"/>
        <v>215.00962917882032</v>
      </c>
      <c r="T76" s="19">
        <f t="shared" si="126"/>
        <v>0.25354551707820222</v>
      </c>
      <c r="U76" s="19">
        <f t="shared" si="127"/>
        <v>0.22852934162888602</v>
      </c>
      <c r="V76" s="26"/>
      <c r="W76" s="16">
        <f t="shared" si="128"/>
        <v>223.14121472549945</v>
      </c>
      <c r="X76" s="16">
        <f t="shared" si="129"/>
        <v>189.38676302932296</v>
      </c>
      <c r="Y76" s="16">
        <f t="shared" si="130"/>
        <v>122.20133862104024</v>
      </c>
      <c r="Z76" s="16">
        <f t="shared" si="131"/>
        <v>122.20133862104024</v>
      </c>
      <c r="AA76" s="16">
        <f t="shared" si="132"/>
        <v>433.78944027140341</v>
      </c>
      <c r="AB76" s="16">
        <f t="shared" si="133"/>
        <v>122.20133862104019</v>
      </c>
      <c r="AC76" s="16">
        <f t="shared" si="134"/>
        <v>433.78944027140335</v>
      </c>
      <c r="AD76" s="19">
        <f t="shared" si="135"/>
        <v>0.22852934162888608</v>
      </c>
      <c r="AE76" s="19">
        <f t="shared" si="136"/>
        <v>0.228529341628886</v>
      </c>
      <c r="AF76" s="9"/>
      <c r="AG76" s="9"/>
      <c r="AH76" s="108"/>
      <c r="AI76" s="9"/>
      <c r="AL76" s="9"/>
      <c r="AM76" s="9"/>
      <c r="AN76" s="9"/>
    </row>
    <row r="77" spans="1:40" x14ac:dyDescent="0.3">
      <c r="A77" s="4">
        <f t="shared" si="108"/>
        <v>11</v>
      </c>
      <c r="B77" s="76"/>
      <c r="C77" s="77">
        <f t="shared" si="109"/>
        <v>114.32493636934839</v>
      </c>
      <c r="D77" s="77">
        <f t="shared" si="110"/>
        <v>108.04489930094226</v>
      </c>
      <c r="E77" s="77">
        <f t="shared" si="111"/>
        <v>56.78779726197763</v>
      </c>
      <c r="F77" s="77">
        <f t="shared" si="112"/>
        <v>56.78779726197763</v>
      </c>
      <c r="G77" s="77">
        <f t="shared" si="118"/>
        <v>221.62049382489752</v>
      </c>
      <c r="H77" s="77">
        <f t="shared" si="119"/>
        <v>63.817176175776837</v>
      </c>
      <c r="I77" s="77">
        <f t="shared" si="120"/>
        <v>228.64987273869673</v>
      </c>
      <c r="J77" s="19">
        <f t="shared" si="121"/>
        <v>0.20342555804575116</v>
      </c>
      <c r="K77" s="19">
        <f t="shared" si="122"/>
        <v>0.22860623764946716</v>
      </c>
      <c r="L77" s="78"/>
      <c r="M77" s="77">
        <f t="shared" si="113"/>
        <v>120.05955658191718</v>
      </c>
      <c r="N77" s="77">
        <f t="shared" si="114"/>
        <v>90.771606706002189</v>
      </c>
      <c r="O77" s="79">
        <f t="shared" si="115"/>
        <v>71.593394486401252</v>
      </c>
      <c r="P77" s="16">
        <f t="shared" si="116"/>
        <v>71.593394486401252</v>
      </c>
      <c r="Q77" s="77">
        <f t="shared" si="123"/>
        <v>233.95839567880469</v>
      </c>
      <c r="R77" s="77">
        <f t="shared" si="124"/>
        <v>64.564015572602045</v>
      </c>
      <c r="S77" s="77">
        <f t="shared" si="125"/>
        <v>226.92901676500549</v>
      </c>
      <c r="T77" s="19">
        <f t="shared" si="126"/>
        <v>0.25349564163471217</v>
      </c>
      <c r="U77" s="19">
        <f t="shared" si="127"/>
        <v>0.22860623764946725</v>
      </c>
      <c r="V77" s="26"/>
      <c r="W77" s="16">
        <f t="shared" si="128"/>
        <v>234.38449295126557</v>
      </c>
      <c r="X77" s="16">
        <f t="shared" si="129"/>
        <v>198.81650600694445</v>
      </c>
      <c r="Y77" s="16">
        <f t="shared" si="130"/>
        <v>128.38119174837888</v>
      </c>
      <c r="Z77" s="16">
        <f t="shared" si="131"/>
        <v>128.38119174837888</v>
      </c>
      <c r="AA77" s="16">
        <f t="shared" si="132"/>
        <v>455.57888950370221</v>
      </c>
      <c r="AB77" s="16">
        <f t="shared" si="133"/>
        <v>128.38119174837888</v>
      </c>
      <c r="AC77" s="16">
        <f t="shared" si="134"/>
        <v>455.57888950370221</v>
      </c>
      <c r="AD77" s="19">
        <f t="shared" si="135"/>
        <v>0.22860623764946722</v>
      </c>
      <c r="AE77" s="19">
        <f t="shared" si="136"/>
        <v>0.22860623764946722</v>
      </c>
      <c r="AF77" s="9"/>
      <c r="AG77" s="9"/>
      <c r="AH77" s="108"/>
      <c r="AI77" s="9"/>
      <c r="AL77" s="9"/>
      <c r="AM77" s="9"/>
      <c r="AN77" s="9"/>
    </row>
    <row r="78" spans="1:40" x14ac:dyDescent="0.3">
      <c r="A78" s="4">
        <f t="shared" si="108"/>
        <v>12</v>
      </c>
      <c r="B78" s="76"/>
      <c r="C78" s="77">
        <f t="shared" si="109"/>
        <v>115.35300418006406</v>
      </c>
      <c r="D78" s="77">
        <f t="shared" si="110"/>
        <v>111.78765975895122</v>
      </c>
      <c r="E78" s="77">
        <f t="shared" si="111"/>
        <v>54.873196558481581</v>
      </c>
      <c r="F78" s="77">
        <f t="shared" si="112"/>
        <v>54.873196558481581</v>
      </c>
      <c r="G78" s="77">
        <f t="shared" si="118"/>
        <v>221.53405287591437</v>
      </c>
      <c r="H78" s="77">
        <f t="shared" si="119"/>
        <v>64.045152042695321</v>
      </c>
      <c r="I78" s="77">
        <f t="shared" si="120"/>
        <v>230.70600836012812</v>
      </c>
      <c r="J78" s="19">
        <f t="shared" si="121"/>
        <v>0.1945762398404125</v>
      </c>
      <c r="K78" s="19">
        <f t="shared" si="122"/>
        <v>0.22709930614656362</v>
      </c>
      <c r="L78" s="78"/>
      <c r="M78" s="77">
        <f t="shared" si="113"/>
        <v>121.69119665897848</v>
      </c>
      <c r="N78" s="77">
        <f t="shared" si="114"/>
        <v>94.343960502587791</v>
      </c>
      <c r="O78" s="79">
        <f t="shared" si="115"/>
        <v>75.343948119047695</v>
      </c>
      <c r="P78" s="16">
        <f t="shared" si="116"/>
        <v>75.343948119047695</v>
      </c>
      <c r="Q78" s="77">
        <f t="shared" si="123"/>
        <v>245.03185674068317</v>
      </c>
      <c r="R78" s="77">
        <f t="shared" si="124"/>
        <v>66.171992634833941</v>
      </c>
      <c r="S78" s="77">
        <f t="shared" si="125"/>
        <v>235.85990125646941</v>
      </c>
      <c r="T78" s="19">
        <f t="shared" si="126"/>
        <v>0.25857704534608739</v>
      </c>
      <c r="U78" s="19">
        <f t="shared" si="127"/>
        <v>0.22709930614656362</v>
      </c>
      <c r="V78" s="26"/>
      <c r="W78" s="16">
        <f t="shared" si="128"/>
        <v>237.04420083904256</v>
      </c>
      <c r="X78" s="16">
        <f t="shared" si="129"/>
        <v>206.13162026153901</v>
      </c>
      <c r="Y78" s="16">
        <f t="shared" si="130"/>
        <v>130.21714467752929</v>
      </c>
      <c r="Z78" s="16">
        <f t="shared" si="131"/>
        <v>130.21714467752929</v>
      </c>
      <c r="AA78" s="16">
        <f t="shared" si="132"/>
        <v>466.56590961659754</v>
      </c>
      <c r="AB78" s="16">
        <f t="shared" si="133"/>
        <v>130.21714467752926</v>
      </c>
      <c r="AC78" s="16">
        <f t="shared" si="134"/>
        <v>466.56590961659754</v>
      </c>
      <c r="AD78" s="19">
        <f t="shared" si="135"/>
        <v>0.22709930614656362</v>
      </c>
      <c r="AE78" s="19">
        <f t="shared" si="136"/>
        <v>0.22709930614656357</v>
      </c>
      <c r="AF78" s="9"/>
      <c r="AG78" s="9"/>
      <c r="AH78" s="108"/>
      <c r="AI78" s="9"/>
      <c r="AL78" s="9"/>
      <c r="AM78" s="9"/>
      <c r="AN78" s="9"/>
    </row>
    <row r="79" spans="1:40" x14ac:dyDescent="0.3">
      <c r="A79" s="4">
        <f t="shared" si="108"/>
        <v>13</v>
      </c>
      <c r="B79" s="76"/>
      <c r="C79" s="77">
        <f t="shared" si="109"/>
        <v>121.57762447651811</v>
      </c>
      <c r="D79" s="77">
        <f t="shared" si="110"/>
        <v>117.82286621521517</v>
      </c>
      <c r="E79" s="77">
        <f t="shared" si="111"/>
        <v>57.850959348683425</v>
      </c>
      <c r="F79" s="77">
        <f t="shared" si="112"/>
        <v>57.850959348683425</v>
      </c>
      <c r="G79" s="77">
        <f t="shared" si="118"/>
        <v>233.52478491258202</v>
      </c>
      <c r="H79" s="77">
        <f t="shared" si="119"/>
        <v>67.481423389137575</v>
      </c>
      <c r="I79" s="77">
        <f t="shared" si="120"/>
        <v>243.15524895303616</v>
      </c>
      <c r="J79" s="19">
        <f t="shared" si="121"/>
        <v>0.19461960350678706</v>
      </c>
      <c r="K79" s="19">
        <f t="shared" si="122"/>
        <v>0.22701797881881569</v>
      </c>
      <c r="L79" s="78"/>
      <c r="M79" s="77">
        <f t="shared" si="113"/>
        <v>127.21980447007263</v>
      </c>
      <c r="N79" s="77">
        <f t="shared" si="114"/>
        <v>98.632636171622536</v>
      </c>
      <c r="O79" s="79">
        <f t="shared" si="115"/>
        <v>78.789709148943999</v>
      </c>
      <c r="P79" s="16">
        <f t="shared" si="116"/>
        <v>78.789709148943999</v>
      </c>
      <c r="Q79" s="77">
        <f t="shared" si="123"/>
        <v>256.21205446951052</v>
      </c>
      <c r="R79" s="77">
        <f t="shared" si="124"/>
        <v>69.159245108489799</v>
      </c>
      <c r="S79" s="77">
        <f t="shared" si="125"/>
        <v>246.58159042905635</v>
      </c>
      <c r="T79" s="19">
        <f t="shared" si="126"/>
        <v>0.25863036091063257</v>
      </c>
      <c r="U79" s="19">
        <f t="shared" si="127"/>
        <v>0.22701797881881569</v>
      </c>
      <c r="V79" s="26"/>
      <c r="W79" s="16">
        <f t="shared" si="128"/>
        <v>248.79742894659074</v>
      </c>
      <c r="X79" s="16">
        <f t="shared" si="129"/>
        <v>216.45550238683771</v>
      </c>
      <c r="Y79" s="16">
        <f t="shared" si="130"/>
        <v>136.64066849762742</v>
      </c>
      <c r="Z79" s="16">
        <f t="shared" si="131"/>
        <v>136.64066849762742</v>
      </c>
      <c r="AA79" s="16">
        <f t="shared" si="132"/>
        <v>489.73683938209251</v>
      </c>
      <c r="AB79" s="16">
        <f t="shared" si="133"/>
        <v>136.64066849762736</v>
      </c>
      <c r="AC79" s="16">
        <f t="shared" si="134"/>
        <v>489.73683938209251</v>
      </c>
      <c r="AD79" s="19">
        <f t="shared" si="135"/>
        <v>0.22701797881881575</v>
      </c>
      <c r="AE79" s="19">
        <f t="shared" si="136"/>
        <v>0.22701797881881564</v>
      </c>
      <c r="AF79" s="9"/>
      <c r="AG79" s="9"/>
      <c r="AH79" s="108"/>
      <c r="AI79" s="9"/>
      <c r="AL79" s="9"/>
      <c r="AM79" s="9"/>
      <c r="AN79" s="9"/>
    </row>
    <row r="80" spans="1:40" x14ac:dyDescent="0.3">
      <c r="A80" s="4">
        <f t="shared" si="108"/>
        <v>14</v>
      </c>
      <c r="B80" s="76"/>
      <c r="C80" s="77">
        <f t="shared" si="109"/>
        <v>122.62248404230915</v>
      </c>
      <c r="D80" s="77">
        <f t="shared" si="110"/>
        <v>115.8887797366407</v>
      </c>
      <c r="E80" s="77">
        <f t="shared" si="111"/>
        <v>60.925463658935911</v>
      </c>
      <c r="F80" s="77">
        <f t="shared" si="112"/>
        <v>60.925463658935911</v>
      </c>
      <c r="G80" s="77">
        <f t="shared" si="118"/>
        <v>237.73970705451254</v>
      </c>
      <c r="H80" s="77">
        <f t="shared" si="119"/>
        <v>68.430724689041739</v>
      </c>
      <c r="I80" s="77">
        <f t="shared" si="120"/>
        <v>245.24496808461834</v>
      </c>
      <c r="J80" s="19">
        <f t="shared" si="121"/>
        <v>0.20346690327616573</v>
      </c>
      <c r="K80" s="19">
        <f t="shared" si="122"/>
        <v>0.22853150070990136</v>
      </c>
      <c r="L80" s="78"/>
      <c r="M80" s="77">
        <f t="shared" si="113"/>
        <v>127.5467291570867</v>
      </c>
      <c r="N80" s="77">
        <f t="shared" si="114"/>
        <v>96.434091459537129</v>
      </c>
      <c r="O80" s="79">
        <f t="shared" si="115"/>
        <v>76.078199109705736</v>
      </c>
      <c r="P80" s="16">
        <f t="shared" si="116"/>
        <v>76.078199109705736</v>
      </c>
      <c r="Q80" s="77">
        <f t="shared" si="123"/>
        <v>248.59048967894859</v>
      </c>
      <c r="R80" s="77">
        <f t="shared" si="124"/>
        <v>68.572938079599965</v>
      </c>
      <c r="S80" s="77">
        <f t="shared" si="125"/>
        <v>241.08522864884281</v>
      </c>
      <c r="T80" s="19">
        <f t="shared" si="126"/>
        <v>0.25354411668442184</v>
      </c>
      <c r="U80" s="19">
        <f t="shared" si="127"/>
        <v>0.22853150070990128</v>
      </c>
      <c r="V80" s="26"/>
      <c r="W80" s="16">
        <f t="shared" si="128"/>
        <v>250.16921319939587</v>
      </c>
      <c r="X80" s="16">
        <f t="shared" si="129"/>
        <v>212.32287119617783</v>
      </c>
      <c r="Y80" s="16">
        <f t="shared" si="130"/>
        <v>137.00366276864165</v>
      </c>
      <c r="Z80" s="16">
        <f t="shared" si="131"/>
        <v>137.00366276864165</v>
      </c>
      <c r="AA80" s="16">
        <f t="shared" si="132"/>
        <v>486.33019673346109</v>
      </c>
      <c r="AB80" s="16">
        <f t="shared" si="133"/>
        <v>137.0036627686417</v>
      </c>
      <c r="AC80" s="16">
        <f t="shared" si="134"/>
        <v>486.33019673346115</v>
      </c>
      <c r="AD80" s="19">
        <f t="shared" si="135"/>
        <v>0.22853150070990122</v>
      </c>
      <c r="AE80" s="19">
        <f t="shared" si="136"/>
        <v>0.22853150070990133</v>
      </c>
      <c r="AF80" s="9"/>
      <c r="AG80" s="9"/>
      <c r="AH80" s="108"/>
      <c r="AI80" s="9"/>
      <c r="AL80" s="9"/>
      <c r="AM80" s="9"/>
      <c r="AN80" s="9"/>
    </row>
    <row r="81" spans="1:40" x14ac:dyDescent="0.3">
      <c r="A81" s="4">
        <f t="shared" si="108"/>
        <v>15</v>
      </c>
      <c r="B81" s="76"/>
      <c r="C81" s="77">
        <f t="shared" si="109"/>
        <v>128.19120669231668</v>
      </c>
      <c r="D81" s="77">
        <f t="shared" si="110"/>
        <v>121.14955099079287</v>
      </c>
      <c r="E81" s="77">
        <f t="shared" si="111"/>
        <v>63.676063437671921</v>
      </c>
      <c r="F81" s="77">
        <f t="shared" si="112"/>
        <v>63.676063437671921</v>
      </c>
      <c r="G81" s="77">
        <f t="shared" si="118"/>
        <v>248.50167786613673</v>
      </c>
      <c r="H81" s="77">
        <f t="shared" si="119"/>
        <v>71.556798956168564</v>
      </c>
      <c r="I81" s="77">
        <f t="shared" si="120"/>
        <v>256.38241338463337</v>
      </c>
      <c r="J81" s="19">
        <f t="shared" si="121"/>
        <v>0.2034269698659476</v>
      </c>
      <c r="K81" s="19">
        <f t="shared" si="122"/>
        <v>0.22860368557815453</v>
      </c>
      <c r="L81" s="78"/>
      <c r="M81" s="77">
        <f t="shared" si="113"/>
        <v>134.57737251343062</v>
      </c>
      <c r="N81" s="77">
        <f t="shared" si="114"/>
        <v>101.74793528642239</v>
      </c>
      <c r="O81" s="79">
        <f t="shared" si="115"/>
        <v>80.251319224065099</v>
      </c>
      <c r="P81" s="16">
        <f t="shared" si="116"/>
        <v>80.251319224065099</v>
      </c>
      <c r="Q81" s="77">
        <f t="shared" si="123"/>
        <v>262.25057373455263</v>
      </c>
      <c r="R81" s="77">
        <f t="shared" si="124"/>
        <v>72.370583705568521</v>
      </c>
      <c r="S81" s="77">
        <f t="shared" si="125"/>
        <v>254.369838216056</v>
      </c>
      <c r="T81" s="19">
        <f t="shared" si="126"/>
        <v>0.25349729693721801</v>
      </c>
      <c r="U81" s="19">
        <f t="shared" si="127"/>
        <v>0.22860368557815464</v>
      </c>
      <c r="V81" s="26"/>
      <c r="W81" s="16">
        <f t="shared" si="128"/>
        <v>262.7685792057473</v>
      </c>
      <c r="X81" s="16">
        <f t="shared" si="129"/>
        <v>222.89748627721525</v>
      </c>
      <c r="Y81" s="16">
        <f t="shared" si="130"/>
        <v>143.92738266173703</v>
      </c>
      <c r="Z81" s="16">
        <f t="shared" si="131"/>
        <v>143.92738266173703</v>
      </c>
      <c r="AA81" s="16">
        <f t="shared" si="132"/>
        <v>510.75225160068936</v>
      </c>
      <c r="AB81" s="16">
        <f t="shared" si="133"/>
        <v>143.92738266173708</v>
      </c>
      <c r="AC81" s="16">
        <f t="shared" si="134"/>
        <v>510.75225160068936</v>
      </c>
      <c r="AD81" s="19">
        <f t="shared" si="135"/>
        <v>0.22860368557815453</v>
      </c>
      <c r="AE81" s="19">
        <f t="shared" si="136"/>
        <v>0.22860368557815464</v>
      </c>
      <c r="AF81" s="9"/>
      <c r="AG81" s="9"/>
      <c r="AH81" s="108"/>
      <c r="AI81" s="9"/>
      <c r="AL81" s="9"/>
      <c r="AM81" s="9"/>
      <c r="AN81" s="9"/>
    </row>
    <row r="82" spans="1:40" x14ac:dyDescent="0.3">
      <c r="A82" s="4">
        <f t="shared" si="108"/>
        <v>16</v>
      </c>
      <c r="B82" s="76"/>
      <c r="C82" s="77">
        <f t="shared" si="109"/>
        <v>129.35129200351247</v>
      </c>
      <c r="D82" s="77">
        <f t="shared" si="110"/>
        <v>125.35346382157475</v>
      </c>
      <c r="E82" s="77">
        <f t="shared" si="111"/>
        <v>61.533148488022654</v>
      </c>
      <c r="F82" s="77">
        <f t="shared" si="112"/>
        <v>61.533148488022654</v>
      </c>
      <c r="G82" s="77">
        <f t="shared" si="118"/>
        <v>248.41976079762006</v>
      </c>
      <c r="H82" s="77">
        <f t="shared" si="119"/>
        <v>71.815971697427557</v>
      </c>
      <c r="I82" s="77">
        <f t="shared" si="120"/>
        <v>258.70258400702494</v>
      </c>
      <c r="J82" s="19">
        <f t="shared" si="121"/>
        <v>0.19457866261059634</v>
      </c>
      <c r="K82" s="19">
        <f t="shared" si="122"/>
        <v>0.22709476225949798</v>
      </c>
      <c r="L82" s="78"/>
      <c r="M82" s="77">
        <f t="shared" si="113"/>
        <v>136.3966809088345</v>
      </c>
      <c r="N82" s="77">
        <f t="shared" si="114"/>
        <v>105.74488211667297</v>
      </c>
      <c r="O82" s="79">
        <f t="shared" si="115"/>
        <v>84.450073192207185</v>
      </c>
      <c r="P82" s="16">
        <f t="shared" si="116"/>
        <v>84.450073192207185</v>
      </c>
      <c r="Q82" s="77">
        <f t="shared" si="123"/>
        <v>274.64502850108732</v>
      </c>
      <c r="R82" s="77">
        <f t="shared" si="124"/>
        <v>74.167249982802332</v>
      </c>
      <c r="S82" s="77">
        <f t="shared" si="125"/>
        <v>264.36220529168247</v>
      </c>
      <c r="T82" s="19">
        <f t="shared" si="126"/>
        <v>0.25858002418626092</v>
      </c>
      <c r="U82" s="19">
        <f t="shared" si="127"/>
        <v>0.2270947622594979</v>
      </c>
      <c r="V82" s="26"/>
      <c r="W82" s="16">
        <f t="shared" si="128"/>
        <v>265.747972912347</v>
      </c>
      <c r="X82" s="16">
        <f t="shared" si="129"/>
        <v>231.09834593824772</v>
      </c>
      <c r="Y82" s="16">
        <f t="shared" si="130"/>
        <v>145.98322168022983</v>
      </c>
      <c r="Z82" s="16">
        <f t="shared" si="131"/>
        <v>145.98322168022983</v>
      </c>
      <c r="AA82" s="16">
        <f t="shared" si="132"/>
        <v>523.06478929870741</v>
      </c>
      <c r="AB82" s="16">
        <f t="shared" si="133"/>
        <v>145.98322168022989</v>
      </c>
      <c r="AC82" s="16">
        <f t="shared" si="134"/>
        <v>523.06478929870741</v>
      </c>
      <c r="AD82" s="19">
        <f t="shared" si="135"/>
        <v>0.22709476225949787</v>
      </c>
      <c r="AE82" s="19">
        <f t="shared" si="136"/>
        <v>0.22709476225949798</v>
      </c>
      <c r="AF82" s="9"/>
      <c r="AG82" s="9"/>
      <c r="AH82" s="108"/>
      <c r="AI82" s="9"/>
      <c r="AL82" s="9"/>
      <c r="AM82" s="9"/>
      <c r="AN82" s="9"/>
    </row>
    <row r="83" spans="1:40" x14ac:dyDescent="0.3">
      <c r="A83" s="4">
        <f t="shared" si="108"/>
        <v>17</v>
      </c>
      <c r="B83" s="76"/>
      <c r="C83" s="77">
        <f t="shared" si="109"/>
        <v>136.31209836489245</v>
      </c>
      <c r="D83" s="77">
        <f t="shared" si="110"/>
        <v>132.10234764228318</v>
      </c>
      <c r="E83" s="77">
        <f t="shared" si="111"/>
        <v>64.862492071610063</v>
      </c>
      <c r="F83" s="77">
        <f t="shared" si="112"/>
        <v>64.862492071610063</v>
      </c>
      <c r="G83" s="77">
        <f t="shared" si="118"/>
        <v>261.8273317855033</v>
      </c>
      <c r="H83" s="77">
        <f t="shared" si="119"/>
        <v>75.659357015891715</v>
      </c>
      <c r="I83" s="77">
        <f t="shared" si="120"/>
        <v>272.62419672978496</v>
      </c>
      <c r="J83" s="19">
        <f t="shared" si="121"/>
        <v>0.19462040321636884</v>
      </c>
      <c r="K83" s="19">
        <f t="shared" si="122"/>
        <v>0.22701647900403496</v>
      </c>
      <c r="L83" s="78"/>
      <c r="M83" s="77">
        <f t="shared" si="113"/>
        <v>142.61670666462516</v>
      </c>
      <c r="N83" s="77">
        <f t="shared" si="114"/>
        <v>110.56979968410567</v>
      </c>
      <c r="O83" s="79">
        <f t="shared" si="115"/>
        <v>88.325782235220061</v>
      </c>
      <c r="P83" s="16">
        <f t="shared" si="116"/>
        <v>88.325782235220061</v>
      </c>
      <c r="Q83" s="77">
        <f t="shared" si="123"/>
        <v>287.22136415454577</v>
      </c>
      <c r="R83" s="77">
        <f t="shared" si="124"/>
        <v>77.528917290938381</v>
      </c>
      <c r="S83" s="77">
        <f t="shared" si="125"/>
        <v>276.42449921026412</v>
      </c>
      <c r="T83" s="19">
        <f t="shared" si="126"/>
        <v>0.25863134413538896</v>
      </c>
      <c r="U83" s="19">
        <f t="shared" si="127"/>
        <v>0.22701647900403488</v>
      </c>
      <c r="V83" s="26"/>
      <c r="W83" s="16">
        <f t="shared" si="128"/>
        <v>278.9288050295176</v>
      </c>
      <c r="X83" s="16">
        <f t="shared" si="129"/>
        <v>242.67214732638885</v>
      </c>
      <c r="Y83" s="16">
        <f t="shared" si="130"/>
        <v>153.18827430683012</v>
      </c>
      <c r="Z83" s="16">
        <f t="shared" si="131"/>
        <v>153.18827430683012</v>
      </c>
      <c r="AA83" s="16">
        <f t="shared" si="132"/>
        <v>549.04869594004913</v>
      </c>
      <c r="AB83" s="16">
        <f t="shared" si="133"/>
        <v>153.1882743068301</v>
      </c>
      <c r="AC83" s="16">
        <f t="shared" si="134"/>
        <v>549.04869594004913</v>
      </c>
      <c r="AD83" s="19">
        <f t="shared" si="135"/>
        <v>0.22701647900403493</v>
      </c>
      <c r="AE83" s="19">
        <f t="shared" si="136"/>
        <v>0.2270164790040349</v>
      </c>
      <c r="AF83" s="9"/>
      <c r="AG83" s="9"/>
      <c r="AH83" s="108"/>
      <c r="AI83" s="9"/>
      <c r="AL83" s="9"/>
      <c r="AM83" s="9"/>
      <c r="AN83" s="9"/>
    </row>
    <row r="84" spans="1:40" x14ac:dyDescent="0.3">
      <c r="A84" s="4">
        <f t="shared" si="108"/>
        <v>18</v>
      </c>
      <c r="B84" s="76"/>
      <c r="C84" s="77">
        <f t="shared" si="109"/>
        <v>137.47501869622403</v>
      </c>
      <c r="D84" s="77">
        <f t="shared" si="110"/>
        <v>129.92570442338609</v>
      </c>
      <c r="E84" s="77">
        <f t="shared" si="111"/>
        <v>68.305032056896067</v>
      </c>
      <c r="F84" s="77">
        <f t="shared" si="112"/>
        <v>68.305032056896067</v>
      </c>
      <c r="G84" s="77">
        <f t="shared" si="118"/>
        <v>266.53576853717823</v>
      </c>
      <c r="H84" s="77">
        <f t="shared" si="119"/>
        <v>76.719300912165892</v>
      </c>
      <c r="I84" s="77">
        <f t="shared" si="120"/>
        <v>274.95003739244805</v>
      </c>
      <c r="J84" s="19">
        <f t="shared" si="121"/>
        <v>0.20346696773483341</v>
      </c>
      <c r="K84" s="19">
        <f t="shared" si="122"/>
        <v>0.22853138419336511</v>
      </c>
      <c r="L84" s="78"/>
      <c r="M84" s="77">
        <f t="shared" si="113"/>
        <v>142.99357512466881</v>
      </c>
      <c r="N84" s="77">
        <f t="shared" si="114"/>
        <v>108.11297151895575</v>
      </c>
      <c r="O84" s="79">
        <f t="shared" si="115"/>
        <v>85.291863066851732</v>
      </c>
      <c r="P84" s="16">
        <f t="shared" si="116"/>
        <v>85.291863066851732</v>
      </c>
      <c r="Q84" s="77">
        <f t="shared" si="123"/>
        <v>278.69669765265917</v>
      </c>
      <c r="R84" s="77">
        <f t="shared" si="124"/>
        <v>76.877594211581851</v>
      </c>
      <c r="S84" s="77">
        <f t="shared" si="125"/>
        <v>270.28242879738934</v>
      </c>
      <c r="T84" s="19">
        <f t="shared" si="126"/>
        <v>0.25354419225780167</v>
      </c>
      <c r="U84" s="19">
        <f t="shared" si="127"/>
        <v>0.22853138419336497</v>
      </c>
      <c r="V84" s="26"/>
      <c r="W84" s="16">
        <f t="shared" si="128"/>
        <v>280.46859382089281</v>
      </c>
      <c r="X84" s="16">
        <f t="shared" si="129"/>
        <v>238.03867594234185</v>
      </c>
      <c r="Y84" s="16">
        <f t="shared" si="130"/>
        <v>153.5968951237478</v>
      </c>
      <c r="Z84" s="16">
        <f t="shared" si="131"/>
        <v>153.5968951237478</v>
      </c>
      <c r="AA84" s="16">
        <f t="shared" si="132"/>
        <v>545.2324661898374</v>
      </c>
      <c r="AB84" s="16">
        <f t="shared" si="133"/>
        <v>153.59689512374774</v>
      </c>
      <c r="AC84" s="16">
        <f t="shared" si="134"/>
        <v>545.2324661898374</v>
      </c>
      <c r="AD84" s="19">
        <f t="shared" si="135"/>
        <v>0.22853138419336508</v>
      </c>
      <c r="AE84" s="19">
        <f t="shared" si="136"/>
        <v>0.22853138419336497</v>
      </c>
      <c r="AF84" s="9"/>
      <c r="AG84" s="9"/>
      <c r="AH84" s="108"/>
      <c r="AI84" s="9"/>
      <c r="AL84" s="9"/>
      <c r="AM84" s="9"/>
      <c r="AN84" s="9"/>
    </row>
    <row r="85" spans="1:40" x14ac:dyDescent="0.3">
      <c r="A85" s="4">
        <f t="shared" si="108"/>
        <v>19</v>
      </c>
      <c r="B85" s="76"/>
      <c r="C85" s="77">
        <f t="shared" si="109"/>
        <v>143.73821988556102</v>
      </c>
      <c r="D85" s="77">
        <f t="shared" si="110"/>
        <v>135.84263329849477</v>
      </c>
      <c r="E85" s="77">
        <f t="shared" si="111"/>
        <v>71.399294279230745</v>
      </c>
      <c r="F85" s="77">
        <f t="shared" si="112"/>
        <v>71.399294279230745</v>
      </c>
      <c r="G85" s="77">
        <f t="shared" si="118"/>
        <v>278.64122185695624</v>
      </c>
      <c r="H85" s="77">
        <f t="shared" si="119"/>
        <v>80.234512193396412</v>
      </c>
      <c r="I85" s="77">
        <f t="shared" si="120"/>
        <v>287.47643977112193</v>
      </c>
      <c r="J85" s="19">
        <f t="shared" si="121"/>
        <v>0.2034282987094001</v>
      </c>
      <c r="K85" s="19">
        <f t="shared" si="122"/>
        <v>0.2286012835007688</v>
      </c>
      <c r="L85" s="78"/>
      <c r="M85" s="77">
        <f t="shared" si="113"/>
        <v>150.85248149537756</v>
      </c>
      <c r="N85" s="77">
        <f t="shared" si="114"/>
        <v>114.05288498638518</v>
      </c>
      <c r="O85" s="79">
        <f t="shared" si="115"/>
        <v>89.957272696871755</v>
      </c>
      <c r="P85" s="16">
        <f t="shared" si="116"/>
        <v>89.957272696871755</v>
      </c>
      <c r="Q85" s="77">
        <f t="shared" si="123"/>
        <v>293.96743038012869</v>
      </c>
      <c r="R85" s="77">
        <f t="shared" si="124"/>
        <v>81.122054782706059</v>
      </c>
      <c r="S85" s="77">
        <f t="shared" si="125"/>
        <v>285.13221246596299</v>
      </c>
      <c r="T85" s="19">
        <f t="shared" si="126"/>
        <v>0.25349885495155811</v>
      </c>
      <c r="U85" s="19">
        <f t="shared" si="127"/>
        <v>0.22860128350076883</v>
      </c>
      <c r="V85" s="26"/>
      <c r="W85" s="16">
        <f t="shared" si="128"/>
        <v>294.59070138093858</v>
      </c>
      <c r="X85" s="16">
        <f t="shared" si="129"/>
        <v>249.89551828487996</v>
      </c>
      <c r="Y85" s="16">
        <f t="shared" si="130"/>
        <v>161.3565669761025</v>
      </c>
      <c r="Z85" s="16">
        <f t="shared" si="131"/>
        <v>161.3565669761025</v>
      </c>
      <c r="AA85" s="16">
        <f t="shared" si="132"/>
        <v>572.60865223708493</v>
      </c>
      <c r="AB85" s="16">
        <f t="shared" si="133"/>
        <v>161.35656697610247</v>
      </c>
      <c r="AC85" s="16">
        <f t="shared" si="134"/>
        <v>572.60865223708493</v>
      </c>
      <c r="AD85" s="19">
        <f t="shared" si="135"/>
        <v>0.22860128350076886</v>
      </c>
      <c r="AE85" s="19">
        <f t="shared" si="136"/>
        <v>0.22860128350076883</v>
      </c>
      <c r="AF85" s="9"/>
      <c r="AG85" s="9"/>
      <c r="AH85" s="108"/>
      <c r="AI85" s="9"/>
      <c r="AL85" s="9"/>
      <c r="AM85" s="9"/>
      <c r="AN85" s="9"/>
    </row>
    <row r="86" spans="1:40" x14ac:dyDescent="0.3">
      <c r="A86" s="4">
        <f t="shared" si="108"/>
        <v>20</v>
      </c>
      <c r="B86" s="76"/>
      <c r="C86" s="77">
        <f t="shared" si="109"/>
        <v>145.04173941264165</v>
      </c>
      <c r="D86" s="77">
        <f t="shared" si="110"/>
        <v>140.55912496962176</v>
      </c>
      <c r="E86" s="77">
        <f t="shared" si="111"/>
        <v>68.998051616167842</v>
      </c>
      <c r="F86" s="77">
        <f t="shared" si="112"/>
        <v>68.998051616167842</v>
      </c>
      <c r="G86" s="77">
        <f t="shared" si="118"/>
        <v>278.55522820195745</v>
      </c>
      <c r="H86" s="77">
        <f t="shared" si="119"/>
        <v>80.526302239493745</v>
      </c>
      <c r="I86" s="77">
        <f t="shared" si="120"/>
        <v>290.08347882528335</v>
      </c>
      <c r="J86" s="19">
        <f t="shared" si="121"/>
        <v>0.19458054862320304</v>
      </c>
      <c r="K86" s="19">
        <f t="shared" si="122"/>
        <v>0.22709122506130275</v>
      </c>
      <c r="L86" s="78"/>
      <c r="M86" s="77">
        <f t="shared" si="113"/>
        <v>152.88768581500418</v>
      </c>
      <c r="N86" s="77">
        <f t="shared" si="114"/>
        <v>118.5300696134063</v>
      </c>
      <c r="O86" s="79">
        <f t="shared" si="115"/>
        <v>94.661677521717635</v>
      </c>
      <c r="P86" s="16">
        <f t="shared" si="116"/>
        <v>94.661677521717635</v>
      </c>
      <c r="Q86" s="77">
        <f t="shared" si="123"/>
        <v>307.85342465684158</v>
      </c>
      <c r="R86" s="77">
        <f t="shared" si="124"/>
        <v>83.133426898391704</v>
      </c>
      <c r="S86" s="77">
        <f t="shared" si="125"/>
        <v>296.32517403351562</v>
      </c>
      <c r="T86" s="19">
        <f t="shared" si="126"/>
        <v>0.2585823430692803</v>
      </c>
      <c r="U86" s="19">
        <f t="shared" si="127"/>
        <v>0.22709122506130291</v>
      </c>
      <c r="V86" s="26"/>
      <c r="W86" s="16">
        <f t="shared" si="128"/>
        <v>297.92942522764582</v>
      </c>
      <c r="X86" s="16">
        <f t="shared" si="129"/>
        <v>259.08919458302807</v>
      </c>
      <c r="Y86" s="16">
        <f t="shared" si="130"/>
        <v>163.65972913788548</v>
      </c>
      <c r="Z86" s="16">
        <f t="shared" si="131"/>
        <v>163.65972913788548</v>
      </c>
      <c r="AA86" s="16">
        <f t="shared" si="132"/>
        <v>586.40865285879909</v>
      </c>
      <c r="AB86" s="16">
        <f t="shared" si="133"/>
        <v>163.65972913788545</v>
      </c>
      <c r="AC86" s="16">
        <f t="shared" si="134"/>
        <v>586.40865285879897</v>
      </c>
      <c r="AD86" s="19">
        <f t="shared" si="135"/>
        <v>0.22709122506130286</v>
      </c>
      <c r="AE86" s="19">
        <f t="shared" si="136"/>
        <v>0.22709122506130283</v>
      </c>
      <c r="AF86" s="9"/>
      <c r="AG86" s="9"/>
      <c r="AH86" s="108"/>
      <c r="AI86" s="9"/>
      <c r="AL86" s="9"/>
      <c r="AM86" s="9"/>
      <c r="AN86" s="9"/>
    </row>
    <row r="87" spans="1:40" x14ac:dyDescent="0.3">
      <c r="A87" s="4">
        <f t="shared" si="108"/>
        <v>21</v>
      </c>
      <c r="B87" s="76"/>
      <c r="C87" s="77">
        <f t="shared" si="109"/>
        <v>152.82810153144601</v>
      </c>
      <c r="D87" s="77">
        <f t="shared" si="110"/>
        <v>148.10832450092443</v>
      </c>
      <c r="E87" s="77">
        <f t="shared" si="111"/>
        <v>72.721662537835854</v>
      </c>
      <c r="F87" s="77">
        <f t="shared" si="112"/>
        <v>72.721662537835854</v>
      </c>
      <c r="G87" s="77">
        <f t="shared" si="118"/>
        <v>293.55164957659616</v>
      </c>
      <c r="H87" s="77">
        <f t="shared" si="119"/>
        <v>84.826216024131739</v>
      </c>
      <c r="I87" s="77">
        <f t="shared" si="120"/>
        <v>305.65620306289202</v>
      </c>
      <c r="J87" s="19">
        <f t="shared" si="121"/>
        <v>0.19462087068984255</v>
      </c>
      <c r="K87" s="19">
        <f t="shared" si="122"/>
        <v>0.22701560228153289</v>
      </c>
      <c r="L87" s="78"/>
      <c r="M87" s="77">
        <f t="shared" si="113"/>
        <v>159.88259240723173</v>
      </c>
      <c r="N87" s="77">
        <f t="shared" si="114"/>
        <v>123.9559617165141</v>
      </c>
      <c r="O87" s="79">
        <f t="shared" si="115"/>
        <v>99.01924803053349</v>
      </c>
      <c r="P87" s="16">
        <f t="shared" si="116"/>
        <v>99.01924803053349</v>
      </c>
      <c r="Q87" s="77">
        <f t="shared" si="123"/>
        <v>321.99445777758109</v>
      </c>
      <c r="R87" s="77">
        <f t="shared" si="124"/>
        <v>86.914694544237662</v>
      </c>
      <c r="S87" s="77">
        <f t="shared" si="125"/>
        <v>309.88990429128523</v>
      </c>
      <c r="T87" s="19">
        <f t="shared" si="126"/>
        <v>0.2586319188831156</v>
      </c>
      <c r="U87" s="19">
        <f t="shared" si="127"/>
        <v>0.22701560228153284</v>
      </c>
      <c r="V87" s="26"/>
      <c r="W87" s="16">
        <f t="shared" si="128"/>
        <v>312.71069393867776</v>
      </c>
      <c r="X87" s="16">
        <f t="shared" si="129"/>
        <v>272.06428621743851</v>
      </c>
      <c r="Y87" s="16">
        <f t="shared" si="130"/>
        <v>171.74091056836934</v>
      </c>
      <c r="Z87" s="16">
        <f t="shared" si="131"/>
        <v>171.74091056836934</v>
      </c>
      <c r="AA87" s="16">
        <f t="shared" si="132"/>
        <v>615.54610735417725</v>
      </c>
      <c r="AB87" s="16">
        <f t="shared" si="133"/>
        <v>171.7409105683694</v>
      </c>
      <c r="AC87" s="16">
        <f t="shared" si="134"/>
        <v>615.54610735417725</v>
      </c>
      <c r="AD87" s="19">
        <f t="shared" si="135"/>
        <v>0.22701560228153278</v>
      </c>
      <c r="AE87" s="19">
        <f t="shared" si="136"/>
        <v>0.22701560228153286</v>
      </c>
      <c r="AF87" s="9"/>
      <c r="AG87" s="9"/>
      <c r="AH87" s="108"/>
      <c r="AI87" s="9"/>
      <c r="AL87" s="9"/>
      <c r="AM87" s="9"/>
      <c r="AN87" s="9"/>
    </row>
    <row r="88" spans="1:40" x14ac:dyDescent="0.3">
      <c r="A88" s="4">
        <f t="shared" si="108"/>
        <v>22</v>
      </c>
      <c r="B88" s="76"/>
      <c r="C88" s="77">
        <f t="shared" si="109"/>
        <v>154.12406560997863</v>
      </c>
      <c r="D88" s="77">
        <f t="shared" si="110"/>
        <v>145.66047802881846</v>
      </c>
      <c r="E88" s="77">
        <f t="shared" si="111"/>
        <v>76.577133069427134</v>
      </c>
      <c r="F88" s="77">
        <f t="shared" si="112"/>
        <v>76.577133069427134</v>
      </c>
      <c r="G88" s="77">
        <f t="shared" si="118"/>
        <v>298.81474416767276</v>
      </c>
      <c r="H88" s="77">
        <f t="shared" si="119"/>
        <v>86.010520121711664</v>
      </c>
      <c r="I88" s="77">
        <f t="shared" si="120"/>
        <v>308.24813121995726</v>
      </c>
      <c r="J88" s="19">
        <f t="shared" si="121"/>
        <v>0.20346687191744509</v>
      </c>
      <c r="K88" s="19">
        <f t="shared" si="122"/>
        <v>0.2285315573944359</v>
      </c>
      <c r="L88" s="78"/>
      <c r="M88" s="77">
        <f t="shared" si="113"/>
        <v>160.3145074330852</v>
      </c>
      <c r="N88" s="77">
        <f t="shared" si="114"/>
        <v>121.20878174470316</v>
      </c>
      <c r="O88" s="79">
        <f t="shared" si="115"/>
        <v>95.623279834669631</v>
      </c>
      <c r="P88" s="16">
        <f t="shared" si="116"/>
        <v>95.623279834669631</v>
      </c>
      <c r="Q88" s="77">
        <f t="shared" si="123"/>
        <v>312.45534141404244</v>
      </c>
      <c r="R88" s="77">
        <f t="shared" si="124"/>
        <v>86.18989278238513</v>
      </c>
      <c r="S88" s="77">
        <f t="shared" si="125"/>
        <v>303.02195436175793</v>
      </c>
      <c r="T88" s="19">
        <f t="shared" si="126"/>
        <v>0.25354407991846528</v>
      </c>
      <c r="U88" s="19">
        <f t="shared" si="127"/>
        <v>0.22853155739443592</v>
      </c>
      <c r="V88" s="26"/>
      <c r="W88" s="16">
        <f t="shared" si="128"/>
        <v>314.4385730430638</v>
      </c>
      <c r="X88" s="16">
        <f t="shared" si="129"/>
        <v>266.86925977352161</v>
      </c>
      <c r="Y88" s="16">
        <f t="shared" si="130"/>
        <v>172.20041290409677</v>
      </c>
      <c r="Z88" s="16">
        <f t="shared" si="131"/>
        <v>172.20041290409677</v>
      </c>
      <c r="AA88" s="16">
        <f t="shared" si="132"/>
        <v>611.27008558171519</v>
      </c>
      <c r="AB88" s="16">
        <f t="shared" si="133"/>
        <v>172.20041290409679</v>
      </c>
      <c r="AC88" s="16">
        <f t="shared" si="134"/>
        <v>611.27008558171519</v>
      </c>
      <c r="AD88" s="19">
        <f t="shared" si="135"/>
        <v>0.22853155739443587</v>
      </c>
      <c r="AE88" s="19">
        <f t="shared" si="136"/>
        <v>0.22853155739443592</v>
      </c>
      <c r="AF88" s="9"/>
      <c r="AG88" s="9"/>
      <c r="AH88" s="108"/>
      <c r="AI88" s="9"/>
      <c r="AL88" s="9"/>
      <c r="AM88" s="9"/>
      <c r="AN88" s="9"/>
    </row>
    <row r="89" spans="1:40" x14ac:dyDescent="0.3">
      <c r="A89" s="4">
        <f t="shared" si="108"/>
        <v>23</v>
      </c>
      <c r="B89" s="76"/>
      <c r="C89" s="77">
        <f t="shared" si="109"/>
        <v>161.16546308528032</v>
      </c>
      <c r="D89" s="77">
        <f t="shared" si="110"/>
        <v>152.31266119183263</v>
      </c>
      <c r="E89" s="77">
        <f t="shared" si="111"/>
        <v>80.056473477888417</v>
      </c>
      <c r="F89" s="77">
        <f t="shared" si="112"/>
        <v>80.056473477888417</v>
      </c>
      <c r="G89" s="77">
        <f t="shared" si="118"/>
        <v>312.42560814760947</v>
      </c>
      <c r="H89" s="77">
        <f t="shared" si="119"/>
        <v>89.961791500839539</v>
      </c>
      <c r="I89" s="77">
        <f t="shared" si="120"/>
        <v>322.33092617056059</v>
      </c>
      <c r="J89" s="19">
        <f t="shared" si="121"/>
        <v>0.20342931456239668</v>
      </c>
      <c r="K89" s="19">
        <f t="shared" si="122"/>
        <v>0.22859944719992853</v>
      </c>
      <c r="L89" s="78"/>
      <c r="M89" s="77">
        <f t="shared" si="113"/>
        <v>169.10250299698643</v>
      </c>
      <c r="N89" s="77">
        <f t="shared" si="114"/>
        <v>127.85097627047747</v>
      </c>
      <c r="O89" s="79">
        <f t="shared" si="115"/>
        <v>100.84089121433365</v>
      </c>
      <c r="P89" s="16">
        <f t="shared" si="116"/>
        <v>100.84089121433365</v>
      </c>
      <c r="Q89" s="77">
        <f t="shared" si="123"/>
        <v>329.53275869914478</v>
      </c>
      <c r="R89" s="77">
        <f t="shared" si="124"/>
        <v>90.935573191382474</v>
      </c>
      <c r="S89" s="77">
        <f t="shared" si="125"/>
        <v>319.6274406761936</v>
      </c>
      <c r="T89" s="19">
        <f t="shared" si="126"/>
        <v>0.25350004599662374</v>
      </c>
      <c r="U89" s="19">
        <f t="shared" si="127"/>
        <v>0.22859944719992853</v>
      </c>
      <c r="V89" s="26"/>
      <c r="W89" s="16">
        <f t="shared" si="128"/>
        <v>330.26796608226675</v>
      </c>
      <c r="X89" s="16">
        <f t="shared" si="129"/>
        <v>280.16363746231013</v>
      </c>
      <c r="Y89" s="16">
        <f t="shared" si="130"/>
        <v>180.89736469222208</v>
      </c>
      <c r="Z89" s="16">
        <f t="shared" si="131"/>
        <v>180.89736469222208</v>
      </c>
      <c r="AA89" s="16">
        <f t="shared" si="132"/>
        <v>641.95836684675419</v>
      </c>
      <c r="AB89" s="16">
        <f t="shared" si="133"/>
        <v>180.89736469222203</v>
      </c>
      <c r="AC89" s="16">
        <f t="shared" si="134"/>
        <v>641.95836684675419</v>
      </c>
      <c r="AD89" s="19">
        <f t="shared" si="135"/>
        <v>0.22859944719992856</v>
      </c>
      <c r="AE89" s="19">
        <f t="shared" si="136"/>
        <v>0.2285994471999285</v>
      </c>
      <c r="AF89" s="9"/>
      <c r="AG89" s="9"/>
      <c r="AH89" s="108"/>
      <c r="AI89" s="9"/>
      <c r="AL89" s="9"/>
      <c r="AM89" s="9"/>
      <c r="AN89" s="9"/>
    </row>
    <row r="90" spans="1:40" x14ac:dyDescent="0.3">
      <c r="A90" s="4">
        <f t="shared" si="108"/>
        <v>24</v>
      </c>
      <c r="B90" s="76"/>
      <c r="C90" s="77">
        <f t="shared" si="109"/>
        <v>162.63064695823832</v>
      </c>
      <c r="D90" s="77">
        <f t="shared" si="110"/>
        <v>157.60457593530896</v>
      </c>
      <c r="E90" s="77">
        <f t="shared" si="111"/>
        <v>77.366090689191736</v>
      </c>
      <c r="F90" s="77">
        <f t="shared" si="112"/>
        <v>77.366090689191736</v>
      </c>
      <c r="G90" s="77">
        <f t="shared" si="118"/>
        <v>312.33675731369243</v>
      </c>
      <c r="H90" s="77">
        <f t="shared" si="119"/>
        <v>90.290627291975937</v>
      </c>
      <c r="I90" s="77">
        <f t="shared" si="120"/>
        <v>325.26129391647663</v>
      </c>
      <c r="J90" s="19">
        <f t="shared" si="121"/>
        <v>0.19458208020505494</v>
      </c>
      <c r="K90" s="19">
        <f t="shared" si="122"/>
        <v>0.22708835259717236</v>
      </c>
      <c r="L90" s="78"/>
      <c r="M90" s="77">
        <f t="shared" si="113"/>
        <v>171.37885104727621</v>
      </c>
      <c r="N90" s="77">
        <f t="shared" si="114"/>
        <v>132.86593467477175</v>
      </c>
      <c r="O90" s="79">
        <f t="shared" si="115"/>
        <v>106.11171930747093</v>
      </c>
      <c r="P90" s="16">
        <f t="shared" si="116"/>
        <v>106.11171930747093</v>
      </c>
      <c r="Q90" s="77">
        <f t="shared" si="123"/>
        <v>345.08937328971365</v>
      </c>
      <c r="R90" s="77">
        <f t="shared" si="124"/>
        <v>93.187182704686705</v>
      </c>
      <c r="S90" s="77">
        <f t="shared" si="125"/>
        <v>332.16483668692939</v>
      </c>
      <c r="T90" s="19">
        <f t="shared" si="126"/>
        <v>0.25858422617143068</v>
      </c>
      <c r="U90" s="19">
        <f t="shared" si="127"/>
        <v>0.22708835259717233</v>
      </c>
      <c r="V90" s="26"/>
      <c r="W90" s="16">
        <f t="shared" si="128"/>
        <v>334.0094980055145</v>
      </c>
      <c r="X90" s="16">
        <f t="shared" si="129"/>
        <v>290.47051061008074</v>
      </c>
      <c r="Y90" s="16">
        <f t="shared" si="130"/>
        <v>183.47780999666267</v>
      </c>
      <c r="Z90" s="16">
        <f t="shared" si="131"/>
        <v>183.47780999666267</v>
      </c>
      <c r="AA90" s="16">
        <f t="shared" si="132"/>
        <v>657.42613060340614</v>
      </c>
      <c r="AB90" s="16">
        <f t="shared" si="133"/>
        <v>183.47780999666264</v>
      </c>
      <c r="AC90" s="16">
        <f t="shared" si="134"/>
        <v>657.42613060340602</v>
      </c>
      <c r="AD90" s="19">
        <f t="shared" si="135"/>
        <v>0.22708835259717239</v>
      </c>
      <c r="AE90" s="19">
        <f t="shared" si="136"/>
        <v>0.22708835259717236</v>
      </c>
      <c r="AF90" s="9"/>
      <c r="AG90" s="9"/>
      <c r="AH90" s="108"/>
      <c r="AI90" s="9"/>
      <c r="AL90" s="9"/>
      <c r="AM90" s="9"/>
      <c r="AN90" s="9"/>
    </row>
    <row r="91" spans="1:40" x14ac:dyDescent="0.3">
      <c r="A91" s="4">
        <f t="shared" si="108"/>
        <v>25</v>
      </c>
      <c r="B91" s="76"/>
      <c r="C91" s="77">
        <f t="shared" si="109"/>
        <v>171.34400779876083</v>
      </c>
      <c r="D91" s="77">
        <f t="shared" si="110"/>
        <v>166.05244158390633</v>
      </c>
      <c r="E91" s="77">
        <f t="shared" si="111"/>
        <v>81.532465857325903</v>
      </c>
      <c r="F91" s="77">
        <f t="shared" si="112"/>
        <v>81.532465857325903</v>
      </c>
      <c r="G91" s="77">
        <f t="shared" si="118"/>
        <v>329.11737329855816</v>
      </c>
      <c r="H91" s="77">
        <f t="shared" si="119"/>
        <v>95.103108156289309</v>
      </c>
      <c r="I91" s="77">
        <f t="shared" si="120"/>
        <v>342.68801559752154</v>
      </c>
      <c r="J91" s="19">
        <f t="shared" si="121"/>
        <v>0.19462124215182941</v>
      </c>
      <c r="K91" s="19">
        <f t="shared" si="122"/>
        <v>0.2270149056238033</v>
      </c>
      <c r="L91" s="78"/>
      <c r="M91" s="77">
        <f t="shared" si="113"/>
        <v>179.24071170333497</v>
      </c>
      <c r="N91" s="77">
        <f t="shared" si="114"/>
        <v>138.96421913759431</v>
      </c>
      <c r="O91" s="79">
        <f t="shared" si="115"/>
        <v>111.00848550267744</v>
      </c>
      <c r="P91" s="16">
        <f t="shared" si="116"/>
        <v>111.00848550267744</v>
      </c>
      <c r="Q91" s="77">
        <f t="shared" si="123"/>
        <v>360.98119014294923</v>
      </c>
      <c r="R91" s="77">
        <f t="shared" si="124"/>
        <v>97.437843203714039</v>
      </c>
      <c r="S91" s="77">
        <f t="shared" si="125"/>
        <v>347.4105478439858</v>
      </c>
      <c r="T91" s="19">
        <f t="shared" si="126"/>
        <v>0.25863237558680979</v>
      </c>
      <c r="U91" s="19">
        <f t="shared" si="127"/>
        <v>0.22701490562380325</v>
      </c>
      <c r="V91" s="26"/>
      <c r="W91" s="16">
        <f t="shared" si="128"/>
        <v>350.58471950209582</v>
      </c>
      <c r="X91" s="16">
        <f t="shared" si="129"/>
        <v>305.01666072150067</v>
      </c>
      <c r="Y91" s="16">
        <f t="shared" si="130"/>
        <v>192.54095136000336</v>
      </c>
      <c r="Z91" s="16">
        <f t="shared" si="131"/>
        <v>192.54095136000336</v>
      </c>
      <c r="AA91" s="16">
        <f t="shared" si="132"/>
        <v>690.09856344150739</v>
      </c>
      <c r="AB91" s="16">
        <f t="shared" si="133"/>
        <v>192.54095136000336</v>
      </c>
      <c r="AC91" s="16">
        <f t="shared" si="134"/>
        <v>690.09856344150739</v>
      </c>
      <c r="AD91" s="19">
        <f t="shared" si="135"/>
        <v>0.22701490562380328</v>
      </c>
      <c r="AE91" s="19">
        <f t="shared" si="136"/>
        <v>0.22701490562380328</v>
      </c>
      <c r="AF91" s="9"/>
      <c r="AG91" s="9"/>
      <c r="AH91" s="108"/>
      <c r="AI91" s="9"/>
      <c r="AL91" s="9"/>
      <c r="AM91" s="9"/>
      <c r="AN91" s="9"/>
    </row>
    <row r="92" spans="1:40" x14ac:dyDescent="0.3">
      <c r="A92" s="4">
        <f t="shared" si="108"/>
        <v>26</v>
      </c>
      <c r="B92" s="76"/>
      <c r="C92" s="77">
        <f t="shared" si="109"/>
        <v>172.78960569567451</v>
      </c>
      <c r="D92" s="77">
        <f t="shared" si="110"/>
        <v>163.30100941060331</v>
      </c>
      <c r="E92" s="77">
        <f t="shared" si="111"/>
        <v>85.851125526046516</v>
      </c>
      <c r="F92" s="77">
        <f t="shared" si="112"/>
        <v>85.851125526046516</v>
      </c>
      <c r="G92" s="77">
        <f t="shared" si="118"/>
        <v>335.00326046269635</v>
      </c>
      <c r="H92" s="77">
        <f t="shared" si="119"/>
        <v>96.427076454699247</v>
      </c>
      <c r="I92" s="77">
        <f t="shared" si="120"/>
        <v>345.57921139134908</v>
      </c>
      <c r="J92" s="19">
        <f t="shared" si="121"/>
        <v>0.20346677576242994</v>
      </c>
      <c r="K92" s="19">
        <f t="shared" si="122"/>
        <v>0.22853173120581308</v>
      </c>
      <c r="L92" s="78"/>
      <c r="M92" s="77">
        <f t="shared" si="113"/>
        <v>179.7337547435074</v>
      </c>
      <c r="N92" s="77">
        <f t="shared" si="114"/>
        <v>135.89106106980284</v>
      </c>
      <c r="O92" s="79">
        <f t="shared" si="115"/>
        <v>107.20627126667846</v>
      </c>
      <c r="P92" s="16">
        <f t="shared" si="116"/>
        <v>107.20627126667846</v>
      </c>
      <c r="Q92" s="77">
        <f t="shared" si="123"/>
        <v>350.30360360315979</v>
      </c>
      <c r="R92" s="77">
        <f t="shared" si="124"/>
        <v>96.630320338025754</v>
      </c>
      <c r="S92" s="77">
        <f t="shared" si="125"/>
        <v>339.72765267450706</v>
      </c>
      <c r="T92" s="19">
        <f t="shared" si="126"/>
        <v>0.2535439671832781</v>
      </c>
      <c r="U92" s="19">
        <f t="shared" si="127"/>
        <v>0.22853173120581313</v>
      </c>
      <c r="V92" s="26"/>
      <c r="W92" s="16">
        <f t="shared" si="128"/>
        <v>352.52336043918194</v>
      </c>
      <c r="X92" s="16">
        <f t="shared" si="129"/>
        <v>299.19207048040619</v>
      </c>
      <c r="Y92" s="16">
        <f t="shared" si="130"/>
        <v>193.05739679272497</v>
      </c>
      <c r="Z92" s="16">
        <f t="shared" si="131"/>
        <v>193.05739679272497</v>
      </c>
      <c r="AA92" s="16">
        <f t="shared" si="132"/>
        <v>685.30686406585619</v>
      </c>
      <c r="AB92" s="16">
        <f t="shared" si="133"/>
        <v>193.057396792725</v>
      </c>
      <c r="AC92" s="16">
        <f t="shared" si="134"/>
        <v>685.30686406585619</v>
      </c>
      <c r="AD92" s="19">
        <f t="shared" si="135"/>
        <v>0.22853173120581308</v>
      </c>
      <c r="AE92" s="19">
        <f t="shared" si="136"/>
        <v>0.2285317312058131</v>
      </c>
      <c r="AF92" s="9"/>
      <c r="AG92" s="9"/>
      <c r="AH92" s="108"/>
      <c r="AI92" s="9"/>
      <c r="AL92" s="9"/>
      <c r="AM92" s="9"/>
      <c r="AN92" s="9"/>
    </row>
    <row r="93" spans="1:40" x14ac:dyDescent="0.3">
      <c r="A93" s="4">
        <f t="shared" si="108"/>
        <v>27</v>
      </c>
      <c r="B93" s="76"/>
      <c r="C93" s="77">
        <f t="shared" si="109"/>
        <v>180.70263469804382</v>
      </c>
      <c r="D93" s="77">
        <f t="shared" si="110"/>
        <v>170.77672285946522</v>
      </c>
      <c r="E93" s="77">
        <f t="shared" si="111"/>
        <v>89.761753765172813</v>
      </c>
      <c r="F93" s="77">
        <f t="shared" si="112"/>
        <v>89.761753765172813</v>
      </c>
      <c r="G93" s="77">
        <f t="shared" si="118"/>
        <v>350.30023038981085</v>
      </c>
      <c r="H93" s="77">
        <f t="shared" si="119"/>
        <v>100.86679277144972</v>
      </c>
      <c r="I93" s="77">
        <f t="shared" si="120"/>
        <v>361.40526939608776</v>
      </c>
      <c r="J93" s="19">
        <f t="shared" si="121"/>
        <v>0.20343016881654438</v>
      </c>
      <c r="K93" s="19">
        <f t="shared" si="122"/>
        <v>0.228597903012907</v>
      </c>
      <c r="L93" s="78"/>
      <c r="M93" s="77">
        <f t="shared" si="113"/>
        <v>189.56434220481566</v>
      </c>
      <c r="N93" s="77">
        <f t="shared" si="114"/>
        <v>143.32132870932219</v>
      </c>
      <c r="O93" s="79">
        <f t="shared" si="115"/>
        <v>113.04351603513004</v>
      </c>
      <c r="P93" s="16">
        <f t="shared" si="116"/>
        <v>113.04351603513004</v>
      </c>
      <c r="Q93" s="77">
        <f t="shared" si="123"/>
        <v>369.40836077958227</v>
      </c>
      <c r="R93" s="77">
        <f t="shared" si="124"/>
        <v>101.93847702885319</v>
      </c>
      <c r="S93" s="77">
        <f t="shared" si="125"/>
        <v>358.30332177330541</v>
      </c>
      <c r="T93" s="19">
        <f t="shared" si="126"/>
        <v>0.2535010475732567</v>
      </c>
      <c r="U93" s="19">
        <f t="shared" si="127"/>
        <v>0.22859790301290694</v>
      </c>
      <c r="V93" s="26"/>
      <c r="W93" s="16">
        <f t="shared" si="128"/>
        <v>370.26697690285948</v>
      </c>
      <c r="X93" s="16">
        <f t="shared" si="129"/>
        <v>314.09805156878741</v>
      </c>
      <c r="Y93" s="16">
        <f t="shared" si="130"/>
        <v>202.80526980030285</v>
      </c>
      <c r="Z93" s="16">
        <f t="shared" si="131"/>
        <v>202.80526980030285</v>
      </c>
      <c r="AA93" s="16">
        <f t="shared" si="132"/>
        <v>719.70859116939312</v>
      </c>
      <c r="AB93" s="16">
        <f t="shared" si="133"/>
        <v>202.80526980030291</v>
      </c>
      <c r="AC93" s="16">
        <f t="shared" si="134"/>
        <v>719.70859116939323</v>
      </c>
      <c r="AD93" s="19">
        <f t="shared" si="135"/>
        <v>0.22859790301290692</v>
      </c>
      <c r="AE93" s="19">
        <f t="shared" si="136"/>
        <v>0.228597903012907</v>
      </c>
      <c r="AF93" s="9"/>
      <c r="AG93" s="9"/>
      <c r="AH93" s="108"/>
      <c r="AI93" s="9"/>
      <c r="AL93" s="9"/>
      <c r="AM93" s="9"/>
      <c r="AN93" s="9"/>
    </row>
    <row r="94" spans="1:40" x14ac:dyDescent="0.3">
      <c r="A94" s="4">
        <f t="shared" si="108"/>
        <v>28</v>
      </c>
      <c r="B94" s="76"/>
      <c r="C94" s="77">
        <f t="shared" si="109"/>
        <v>182.34921937637264</v>
      </c>
      <c r="D94" s="77">
        <f t="shared" si="110"/>
        <v>176.71388443790744</v>
      </c>
      <c r="E94" s="77">
        <f t="shared" si="111"/>
        <v>86.747300377621528</v>
      </c>
      <c r="F94" s="77">
        <f t="shared" si="112"/>
        <v>86.747300377621528</v>
      </c>
      <c r="G94" s="77">
        <f t="shared" si="118"/>
        <v>350.20848519315047</v>
      </c>
      <c r="H94" s="77">
        <f t="shared" si="119"/>
        <v>101.23725393721638</v>
      </c>
      <c r="I94" s="77">
        <f t="shared" si="120"/>
        <v>364.69843875274535</v>
      </c>
      <c r="J94" s="19">
        <f t="shared" si="121"/>
        <v>0.1945833914191932</v>
      </c>
      <c r="K94" s="19">
        <f t="shared" si="122"/>
        <v>0.22708589343203892</v>
      </c>
      <c r="L94" s="78"/>
      <c r="M94" s="77">
        <f t="shared" si="113"/>
        <v>192.11090365698306</v>
      </c>
      <c r="N94" s="77">
        <f t="shared" si="114"/>
        <v>148.93911427405158</v>
      </c>
      <c r="O94" s="79">
        <f t="shared" si="115"/>
        <v>118.94931248533604</v>
      </c>
      <c r="P94" s="16">
        <f t="shared" si="116"/>
        <v>118.94931248533604</v>
      </c>
      <c r="Q94" s="77">
        <f t="shared" si="123"/>
        <v>386.83773924472359</v>
      </c>
      <c r="R94" s="77">
        <f t="shared" si="124"/>
        <v>104.45935892574116</v>
      </c>
      <c r="S94" s="77">
        <f t="shared" si="125"/>
        <v>372.34778568512877</v>
      </c>
      <c r="T94" s="19">
        <f t="shared" si="126"/>
        <v>0.25858583832647863</v>
      </c>
      <c r="U94" s="19">
        <f t="shared" si="127"/>
        <v>0.22708589343203883</v>
      </c>
      <c r="V94" s="26"/>
      <c r="W94" s="16">
        <f t="shared" si="128"/>
        <v>374.46012303335567</v>
      </c>
      <c r="X94" s="16">
        <f t="shared" si="129"/>
        <v>325.65299871195901</v>
      </c>
      <c r="Y94" s="16">
        <f t="shared" si="130"/>
        <v>205.69661286295758</v>
      </c>
      <c r="Z94" s="16">
        <f t="shared" si="131"/>
        <v>205.69661286295758</v>
      </c>
      <c r="AA94" s="16">
        <f t="shared" si="132"/>
        <v>737.04622443787412</v>
      </c>
      <c r="AB94" s="16">
        <f t="shared" si="133"/>
        <v>205.69661286295752</v>
      </c>
      <c r="AC94" s="16">
        <f t="shared" si="134"/>
        <v>737.04622443787412</v>
      </c>
      <c r="AD94" s="19">
        <f t="shared" si="135"/>
        <v>0.22708589343203892</v>
      </c>
      <c r="AE94" s="19">
        <f t="shared" si="136"/>
        <v>0.22708589343203883</v>
      </c>
      <c r="AF94" s="9"/>
      <c r="AG94" s="9"/>
      <c r="AH94" s="108"/>
      <c r="AI94" s="9"/>
      <c r="AL94" s="9"/>
      <c r="AM94" s="9"/>
      <c r="AN94" s="9"/>
    </row>
    <row r="95" spans="1:40" x14ac:dyDescent="0.3">
      <c r="A95" s="4">
        <f t="shared" si="108"/>
        <v>29</v>
      </c>
      <c r="B95" s="76"/>
      <c r="C95" s="77">
        <f t="shared" si="109"/>
        <v>192.10271963881604</v>
      </c>
      <c r="D95" s="77">
        <f t="shared" si="110"/>
        <v>186.17010415968463</v>
      </c>
      <c r="E95" s="77">
        <f t="shared" si="111"/>
        <v>91.410508980245936</v>
      </c>
      <c r="F95" s="77">
        <f t="shared" si="112"/>
        <v>91.410508980245936</v>
      </c>
      <c r="G95" s="77">
        <f t="shared" si="118"/>
        <v>368.9911221201765</v>
      </c>
      <c r="H95" s="77">
        <f t="shared" si="119"/>
        <v>106.62482613770152</v>
      </c>
      <c r="I95" s="77">
        <f t="shared" si="120"/>
        <v>384.20543927763208</v>
      </c>
      <c r="J95" s="19">
        <f t="shared" si="121"/>
        <v>0.19462157287856457</v>
      </c>
      <c r="K95" s="19">
        <f t="shared" si="122"/>
        <v>0.22701428536304735</v>
      </c>
      <c r="L95" s="78"/>
      <c r="M95" s="77">
        <f t="shared" si="113"/>
        <v>200.94367561233099</v>
      </c>
      <c r="N95" s="77">
        <f t="shared" si="114"/>
        <v>155.79042332899311</v>
      </c>
      <c r="O95" s="79">
        <f t="shared" si="115"/>
        <v>124.44997607547262</v>
      </c>
      <c r="P95" s="16">
        <f t="shared" si="116"/>
        <v>124.44997607547262</v>
      </c>
      <c r="Q95" s="77">
        <f t="shared" si="123"/>
        <v>404.69037547993833</v>
      </c>
      <c r="R95" s="77">
        <f t="shared" si="124"/>
        <v>109.23565891801707</v>
      </c>
      <c r="S95" s="77">
        <f t="shared" si="125"/>
        <v>389.4760583224828</v>
      </c>
      <c r="T95" s="19">
        <f t="shared" si="126"/>
        <v>0.25863278220736724</v>
      </c>
      <c r="U95" s="19">
        <f t="shared" si="127"/>
        <v>0.22701428536304738</v>
      </c>
      <c r="V95" s="26"/>
      <c r="W95" s="16">
        <f t="shared" si="128"/>
        <v>393.04639525114703</v>
      </c>
      <c r="X95" s="16">
        <f t="shared" si="129"/>
        <v>341.96052748867771</v>
      </c>
      <c r="Y95" s="16">
        <f t="shared" si="130"/>
        <v>215.86048505571856</v>
      </c>
      <c r="Z95" s="16">
        <f t="shared" si="131"/>
        <v>215.86048505571856</v>
      </c>
      <c r="AA95" s="16">
        <f t="shared" si="132"/>
        <v>773.68149760011488</v>
      </c>
      <c r="AB95" s="16">
        <f t="shared" si="133"/>
        <v>215.86048505571858</v>
      </c>
      <c r="AC95" s="16">
        <f t="shared" si="134"/>
        <v>773.68149760011488</v>
      </c>
      <c r="AD95" s="19">
        <f t="shared" si="135"/>
        <v>0.22701428536304732</v>
      </c>
      <c r="AE95" s="19">
        <f t="shared" si="136"/>
        <v>0.22701428536304735</v>
      </c>
      <c r="AF95" s="9"/>
      <c r="AG95" s="9"/>
      <c r="AH95" s="108"/>
      <c r="AI95" s="9"/>
      <c r="AL95" s="9"/>
      <c r="AM95" s="9"/>
      <c r="AN95" s="9"/>
    </row>
    <row r="96" spans="1:40" x14ac:dyDescent="0.3">
      <c r="A96" s="4">
        <f t="shared" si="108"/>
        <v>30</v>
      </c>
      <c r="B96" s="76"/>
      <c r="C96" s="77">
        <f t="shared" si="109"/>
        <v>193.71624153591634</v>
      </c>
      <c r="D96" s="77">
        <f t="shared" si="110"/>
        <v>183.07847021523082</v>
      </c>
      <c r="E96" s="77">
        <f t="shared" si="111"/>
        <v>96.24855022160412</v>
      </c>
      <c r="F96" s="77">
        <f t="shared" si="112"/>
        <v>96.24855022160412</v>
      </c>
      <c r="G96" s="77">
        <f t="shared" si="118"/>
        <v>375.57557065843901</v>
      </c>
      <c r="H96" s="77">
        <f t="shared" si="119"/>
        <v>108.10546263499768</v>
      </c>
      <c r="I96" s="77">
        <f t="shared" si="120"/>
        <v>387.43248307183262</v>
      </c>
      <c r="J96" s="19">
        <f t="shared" si="121"/>
        <v>0.20346669735916953</v>
      </c>
      <c r="K96" s="19">
        <f t="shared" si="122"/>
        <v>0.22853187292883351</v>
      </c>
      <c r="L96" s="78"/>
      <c r="M96" s="77">
        <f t="shared" si="113"/>
        <v>201.5050564915141</v>
      </c>
      <c r="N96" s="77">
        <f t="shared" si="114"/>
        <v>152.35165493858781</v>
      </c>
      <c r="O96" s="79">
        <f t="shared" si="115"/>
        <v>120.19219741063765</v>
      </c>
      <c r="P96" s="16">
        <f t="shared" si="116"/>
        <v>120.19219741063765</v>
      </c>
      <c r="Q96" s="77">
        <f t="shared" si="123"/>
        <v>392.73604975986314</v>
      </c>
      <c r="R96" s="77">
        <f t="shared" si="124"/>
        <v>108.33528499724406</v>
      </c>
      <c r="S96" s="77">
        <f t="shared" si="125"/>
        <v>380.87913734646952</v>
      </c>
      <c r="T96" s="19">
        <f t="shared" si="126"/>
        <v>0.25354387526080602</v>
      </c>
      <c r="U96" s="19">
        <f t="shared" si="127"/>
        <v>0.22853187292883353</v>
      </c>
      <c r="V96" s="26"/>
      <c r="W96" s="16">
        <f t="shared" si="128"/>
        <v>395.22129802743041</v>
      </c>
      <c r="X96" s="16">
        <f t="shared" si="129"/>
        <v>335.43012515381861</v>
      </c>
      <c r="Y96" s="16">
        <f t="shared" si="130"/>
        <v>216.44074763224177</v>
      </c>
      <c r="Z96" s="16">
        <f t="shared" si="131"/>
        <v>216.44074763224177</v>
      </c>
      <c r="AA96" s="16">
        <f t="shared" si="132"/>
        <v>768.31162041830214</v>
      </c>
      <c r="AB96" s="16">
        <f t="shared" si="133"/>
        <v>216.44074763224174</v>
      </c>
      <c r="AC96" s="16">
        <f t="shared" si="134"/>
        <v>768.31162041830214</v>
      </c>
      <c r="AD96" s="19">
        <f t="shared" si="135"/>
        <v>0.22853187292883351</v>
      </c>
      <c r="AE96" s="19">
        <f t="shared" si="136"/>
        <v>0.22853187292883345</v>
      </c>
      <c r="AF96" s="9"/>
      <c r="AG96" s="9"/>
      <c r="AH96" s="108"/>
      <c r="AI96" s="9"/>
      <c r="AL96" s="9"/>
      <c r="AM96" s="9"/>
      <c r="AN96" s="9"/>
    </row>
    <row r="97" spans="1:40" x14ac:dyDescent="0.3">
      <c r="A97" s="4">
        <f t="shared" si="108"/>
        <v>31</v>
      </c>
      <c r="B97" s="76"/>
      <c r="C97" s="77">
        <f t="shared" si="109"/>
        <v>202.60564944037526</v>
      </c>
      <c r="D97" s="77">
        <f t="shared" si="110"/>
        <v>191.47667742575425</v>
      </c>
      <c r="E97" s="77">
        <f t="shared" si="111"/>
        <v>100.64227027176746</v>
      </c>
      <c r="F97" s="77">
        <f t="shared" si="112"/>
        <v>100.64227027176746</v>
      </c>
      <c r="G97" s="77">
        <f t="shared" si="118"/>
        <v>392.76121796928919</v>
      </c>
      <c r="H97" s="77">
        <f t="shared" si="119"/>
        <v>113.09235118322881</v>
      </c>
      <c r="I97" s="77">
        <f t="shared" si="120"/>
        <v>405.21129888075052</v>
      </c>
      <c r="J97" s="19">
        <f t="shared" si="121"/>
        <v>0.20343090045250964</v>
      </c>
      <c r="K97" s="19">
        <f t="shared" si="122"/>
        <v>0.22859658047628068</v>
      </c>
      <c r="L97" s="78"/>
      <c r="M97" s="77">
        <f t="shared" si="113"/>
        <v>212.50548869055146</v>
      </c>
      <c r="N97" s="77">
        <f t="shared" si="114"/>
        <v>160.66618091487163</v>
      </c>
      <c r="O97" s="79">
        <f t="shared" si="115"/>
        <v>126.7246761418844</v>
      </c>
      <c r="P97" s="16">
        <f t="shared" si="116"/>
        <v>126.7246761418844</v>
      </c>
      <c r="Q97" s="77">
        <f t="shared" si="123"/>
        <v>414.11553319864043</v>
      </c>
      <c r="R97" s="77">
        <f t="shared" si="124"/>
        <v>114.27459523042302</v>
      </c>
      <c r="S97" s="77">
        <f t="shared" si="125"/>
        <v>401.66545228717905</v>
      </c>
      <c r="T97" s="19">
        <f t="shared" si="126"/>
        <v>0.25350190538488643</v>
      </c>
      <c r="U97" s="19">
        <f t="shared" si="127"/>
        <v>0.22859658047628073</v>
      </c>
      <c r="V97" s="26"/>
      <c r="W97" s="16">
        <f t="shared" si="128"/>
        <v>415.11113813092675</v>
      </c>
      <c r="X97" s="16">
        <f t="shared" si="129"/>
        <v>352.14285834062588</v>
      </c>
      <c r="Y97" s="16">
        <f t="shared" si="130"/>
        <v>227.36694641365187</v>
      </c>
      <c r="Z97" s="16">
        <f t="shared" si="131"/>
        <v>227.36694641365187</v>
      </c>
      <c r="AA97" s="16">
        <f t="shared" si="132"/>
        <v>806.87675116792957</v>
      </c>
      <c r="AB97" s="16">
        <f t="shared" si="133"/>
        <v>227.36694641365182</v>
      </c>
      <c r="AC97" s="16">
        <f t="shared" si="134"/>
        <v>806.87675116792957</v>
      </c>
      <c r="AD97" s="19">
        <f t="shared" si="135"/>
        <v>0.2285965804762807</v>
      </c>
      <c r="AE97" s="19">
        <f t="shared" si="136"/>
        <v>0.22859658047628065</v>
      </c>
      <c r="AF97" s="9"/>
      <c r="AG97" s="9"/>
      <c r="AH97" s="108"/>
      <c r="AI97" s="9"/>
      <c r="AL97" s="9"/>
      <c r="AM97" s="9"/>
      <c r="AN97" s="9"/>
    </row>
    <row r="98" spans="1:40" x14ac:dyDescent="0.3">
      <c r="A98" s="4">
        <f t="shared" si="108"/>
        <v>32</v>
      </c>
      <c r="B98" s="76"/>
      <c r="C98" s="77">
        <f t="shared" ref="C98:C117" si="137">AJ40*C40</f>
        <v>204.45563068670847</v>
      </c>
      <c r="D98" s="77">
        <f t="shared" ref="D98:D117" si="138">AK40*E40</f>
        <v>198.13724826797235</v>
      </c>
      <c r="E98" s="77">
        <f t="shared" ref="E98:E117" si="139">R40</f>
        <v>97.264512897462737</v>
      </c>
      <c r="F98" s="77">
        <f t="shared" ref="F98:F117" si="140">T40</f>
        <v>97.264512897462737</v>
      </c>
      <c r="G98" s="77">
        <f t="shared" si="118"/>
        <v>392.66627406289786</v>
      </c>
      <c r="H98" s="77">
        <f t="shared" si="119"/>
        <v>113.50950020798192</v>
      </c>
      <c r="I98" s="77">
        <f t="shared" si="120"/>
        <v>408.91126137341701</v>
      </c>
      <c r="J98" s="19">
        <f t="shared" si="121"/>
        <v>0.19458452447219848</v>
      </c>
      <c r="K98" s="19">
        <f t="shared" si="122"/>
        <v>0.22708376840720543</v>
      </c>
      <c r="L98" s="78"/>
      <c r="M98" s="77">
        <f t="shared" ref="M98:M117" si="141">AJ40*D40</f>
        <v>215.35499741873244</v>
      </c>
      <c r="N98" s="77">
        <f t="shared" ref="N98:N117" si="142">AK40*F40</f>
        <v>166.95982965492524</v>
      </c>
      <c r="O98" s="79">
        <f t="shared" ref="O98:O117" si="143">S40</f>
        <v>133.34236589645346</v>
      </c>
      <c r="P98" s="16">
        <f t="shared" ref="P98:P117" si="144">U40</f>
        <v>133.34236589645346</v>
      </c>
      <c r="Q98" s="77">
        <f t="shared" si="123"/>
        <v>433.64456144783219</v>
      </c>
      <c r="R98" s="77">
        <f t="shared" si="124"/>
        <v>117.09737858593434</v>
      </c>
      <c r="S98" s="77">
        <f t="shared" si="125"/>
        <v>417.39957413731304</v>
      </c>
      <c r="T98" s="19">
        <f t="shared" si="126"/>
        <v>0.25858723142873397</v>
      </c>
      <c r="U98" s="19">
        <f t="shared" si="127"/>
        <v>0.22708376840720537</v>
      </c>
      <c r="V98" s="26"/>
      <c r="W98" s="16">
        <f t="shared" si="128"/>
        <v>419.81062810544091</v>
      </c>
      <c r="X98" s="16">
        <f t="shared" si="129"/>
        <v>365.0970779228976</v>
      </c>
      <c r="Y98" s="16">
        <f t="shared" si="130"/>
        <v>230.6068787939162</v>
      </c>
      <c r="Z98" s="16">
        <f t="shared" si="131"/>
        <v>230.6068787939162</v>
      </c>
      <c r="AA98" s="16">
        <f t="shared" si="132"/>
        <v>826.31083551073004</v>
      </c>
      <c r="AB98" s="16">
        <f t="shared" si="133"/>
        <v>230.60687879391625</v>
      </c>
      <c r="AC98" s="16">
        <f t="shared" si="134"/>
        <v>826.31083551073004</v>
      </c>
      <c r="AD98" s="19">
        <f t="shared" si="135"/>
        <v>0.22708376840720537</v>
      </c>
      <c r="AE98" s="19">
        <f t="shared" si="136"/>
        <v>0.22708376840720543</v>
      </c>
      <c r="AF98" s="9"/>
      <c r="AG98" s="9"/>
      <c r="AH98" s="108"/>
      <c r="AI98" s="9"/>
      <c r="AL98" s="9"/>
      <c r="AM98" s="9"/>
      <c r="AN98" s="9"/>
    </row>
    <row r="99" spans="1:40" x14ac:dyDescent="0.3">
      <c r="A99" s="4">
        <f t="shared" si="108"/>
        <v>33</v>
      </c>
      <c r="B99" s="76"/>
      <c r="C99" s="77">
        <f t="shared" si="137"/>
        <v>215.37592651409685</v>
      </c>
      <c r="D99" s="77">
        <f t="shared" si="138"/>
        <v>208.72461185365148</v>
      </c>
      <c r="E99" s="77">
        <f t="shared" si="139"/>
        <v>102.48507658407775</v>
      </c>
      <c r="F99" s="77">
        <f t="shared" si="140"/>
        <v>102.48507658407775</v>
      </c>
      <c r="G99" s="77">
        <f t="shared" si="118"/>
        <v>413.69476502180703</v>
      </c>
      <c r="H99" s="77">
        <f t="shared" si="119"/>
        <v>119.54216459046441</v>
      </c>
      <c r="I99" s="77">
        <f t="shared" si="120"/>
        <v>430.75185302819364</v>
      </c>
      <c r="J99" s="19">
        <f t="shared" si="121"/>
        <v>0.19462186902590084</v>
      </c>
      <c r="K99" s="19">
        <f t="shared" si="122"/>
        <v>0.22701372995424601</v>
      </c>
      <c r="L99" s="78"/>
      <c r="M99" s="77">
        <f t="shared" si="141"/>
        <v>225.27546308208966</v>
      </c>
      <c r="N99" s="77">
        <f t="shared" si="142"/>
        <v>174.65474197789015</v>
      </c>
      <c r="O99" s="79">
        <f t="shared" si="143"/>
        <v>139.51960048661095</v>
      </c>
      <c r="P99" s="16">
        <f t="shared" si="144"/>
        <v>139.51960048661095</v>
      </c>
      <c r="Q99" s="77">
        <f t="shared" si="123"/>
        <v>453.69394295111209</v>
      </c>
      <c r="R99" s="77">
        <f t="shared" si="124"/>
        <v>122.46251248022435</v>
      </c>
      <c r="S99" s="77">
        <f t="shared" si="125"/>
        <v>436.63685494472543</v>
      </c>
      <c r="T99" s="19">
        <f t="shared" si="126"/>
        <v>0.25863314631329687</v>
      </c>
      <c r="U99" s="19">
        <f t="shared" si="127"/>
        <v>0.22701372995424615</v>
      </c>
      <c r="V99" s="26"/>
      <c r="W99" s="16">
        <f t="shared" si="128"/>
        <v>440.6513895961865</v>
      </c>
      <c r="X99" s="16">
        <f t="shared" si="129"/>
        <v>383.37935383154161</v>
      </c>
      <c r="Y99" s="16">
        <f t="shared" si="130"/>
        <v>242.0046770706887</v>
      </c>
      <c r="Z99" s="16">
        <f t="shared" si="131"/>
        <v>242.0046770706887</v>
      </c>
      <c r="AA99" s="16">
        <f t="shared" si="132"/>
        <v>867.38870797291906</v>
      </c>
      <c r="AB99" s="16">
        <f t="shared" si="133"/>
        <v>242.00467707068876</v>
      </c>
      <c r="AC99" s="16">
        <f t="shared" si="134"/>
        <v>867.38870797291906</v>
      </c>
      <c r="AD99" s="19">
        <f t="shared" si="135"/>
        <v>0.22701372995424601</v>
      </c>
      <c r="AE99" s="19">
        <f t="shared" si="136"/>
        <v>0.22701372995424607</v>
      </c>
      <c r="AF99" s="9"/>
      <c r="AG99" s="9"/>
      <c r="AH99" s="108"/>
      <c r="AI99" s="9"/>
      <c r="AL99" s="9"/>
      <c r="AM99" s="9"/>
      <c r="AN99" s="9"/>
    </row>
    <row r="100" spans="1:40" x14ac:dyDescent="0.3">
      <c r="A100" s="4">
        <f t="shared" si="108"/>
        <v>34</v>
      </c>
      <c r="B100" s="76"/>
      <c r="C100" s="77">
        <f t="shared" si="137"/>
        <v>217.17783582546292</v>
      </c>
      <c r="D100" s="77">
        <f t="shared" si="138"/>
        <v>205.2516841375126</v>
      </c>
      <c r="E100" s="77">
        <f t="shared" si="139"/>
        <v>107.90547635135499</v>
      </c>
      <c r="F100" s="77">
        <f t="shared" si="140"/>
        <v>107.90547635135499</v>
      </c>
      <c r="G100" s="77">
        <f t="shared" si="118"/>
        <v>421.06263684022258</v>
      </c>
      <c r="H100" s="77">
        <f t="shared" si="119"/>
        <v>121.19851116205825</v>
      </c>
      <c r="I100" s="77">
        <f t="shared" si="120"/>
        <v>434.35567165092584</v>
      </c>
      <c r="J100" s="19">
        <f t="shared" si="121"/>
        <v>0.20346663354533598</v>
      </c>
      <c r="K100" s="19">
        <f t="shared" si="122"/>
        <v>0.22853198827976962</v>
      </c>
      <c r="L100" s="78"/>
      <c r="M100" s="77">
        <f t="shared" si="141"/>
        <v>225.91331572188926</v>
      </c>
      <c r="N100" s="77">
        <f t="shared" si="142"/>
        <v>170.80596956780559</v>
      </c>
      <c r="O100" s="79">
        <f t="shared" si="143"/>
        <v>134.75099458120582</v>
      </c>
      <c r="P100" s="16">
        <f t="shared" si="144"/>
        <v>134.75099458120582</v>
      </c>
      <c r="Q100" s="77">
        <f t="shared" si="123"/>
        <v>440.30795873021719</v>
      </c>
      <c r="R100" s="77">
        <f t="shared" si="124"/>
        <v>121.45795977050255</v>
      </c>
      <c r="S100" s="77">
        <f t="shared" si="125"/>
        <v>427.01492391951393</v>
      </c>
      <c r="T100" s="19">
        <f t="shared" si="126"/>
        <v>0.25354380044343805</v>
      </c>
      <c r="U100" s="19">
        <f t="shared" si="127"/>
        <v>0.22853198827976962</v>
      </c>
      <c r="V100" s="26"/>
      <c r="W100" s="16">
        <f t="shared" si="128"/>
        <v>443.09115154735218</v>
      </c>
      <c r="X100" s="16">
        <f t="shared" si="129"/>
        <v>376.05765370531822</v>
      </c>
      <c r="Y100" s="16">
        <f t="shared" si="130"/>
        <v>242.65647093256081</v>
      </c>
      <c r="Z100" s="16">
        <f t="shared" si="131"/>
        <v>242.65647093256081</v>
      </c>
      <c r="AA100" s="16">
        <f t="shared" si="132"/>
        <v>861.37059557043972</v>
      </c>
      <c r="AB100" s="16">
        <f t="shared" si="133"/>
        <v>242.65647093256081</v>
      </c>
      <c r="AC100" s="16">
        <f t="shared" si="134"/>
        <v>861.37059557043972</v>
      </c>
      <c r="AD100" s="19">
        <f t="shared" si="135"/>
        <v>0.22853198827976964</v>
      </c>
      <c r="AE100" s="19">
        <f t="shared" si="136"/>
        <v>0.22853198827976964</v>
      </c>
      <c r="AF100" s="9"/>
      <c r="AG100" s="9"/>
      <c r="AH100" s="108"/>
      <c r="AI100" s="9"/>
      <c r="AL100" s="9"/>
      <c r="AM100" s="9"/>
      <c r="AN100" s="9"/>
    </row>
    <row r="101" spans="1:40" x14ac:dyDescent="0.3">
      <c r="A101" s="4">
        <f t="shared" si="108"/>
        <v>35</v>
      </c>
      <c r="B101" s="76"/>
      <c r="C101" s="77">
        <f t="shared" si="137"/>
        <v>227.16117927251005</v>
      </c>
      <c r="D101" s="77">
        <f t="shared" si="138"/>
        <v>214.683451052153</v>
      </c>
      <c r="E101" s="77">
        <f t="shared" si="139"/>
        <v>112.840430920583</v>
      </c>
      <c r="F101" s="77">
        <f t="shared" si="140"/>
        <v>112.840430920583</v>
      </c>
      <c r="G101" s="77">
        <f t="shared" si="118"/>
        <v>440.36431289331904</v>
      </c>
      <c r="H101" s="77">
        <f t="shared" si="119"/>
        <v>126.7984765722841</v>
      </c>
      <c r="I101" s="77">
        <f t="shared" si="120"/>
        <v>454.32235854502011</v>
      </c>
      <c r="J101" s="19">
        <f t="shared" si="121"/>
        <v>0.20343153043866133</v>
      </c>
      <c r="K101" s="19">
        <f t="shared" si="122"/>
        <v>0.22859544168654283</v>
      </c>
      <c r="L101" s="78"/>
      <c r="M101" s="77">
        <f t="shared" si="141"/>
        <v>238.22611772853227</v>
      </c>
      <c r="N101" s="77">
        <f t="shared" si="142"/>
        <v>180.11248312235506</v>
      </c>
      <c r="O101" s="79">
        <f t="shared" si="143"/>
        <v>142.06338516761684</v>
      </c>
      <c r="P101" s="16">
        <f t="shared" si="144"/>
        <v>142.06338516761684</v>
      </c>
      <c r="Q101" s="77">
        <f t="shared" si="123"/>
        <v>464.23925345758875</v>
      </c>
      <c r="R101" s="77">
        <f t="shared" si="124"/>
        <v>128.10533951591577</v>
      </c>
      <c r="S101" s="77">
        <f t="shared" si="125"/>
        <v>450.28120780588768</v>
      </c>
      <c r="T101" s="19">
        <f t="shared" si="126"/>
        <v>0.25350264401619371</v>
      </c>
      <c r="U101" s="19">
        <f t="shared" si="127"/>
        <v>0.22859544168654283</v>
      </c>
      <c r="V101" s="26"/>
      <c r="W101" s="16">
        <f t="shared" si="128"/>
        <v>465.38729700104233</v>
      </c>
      <c r="X101" s="16">
        <f t="shared" si="129"/>
        <v>394.79593417450803</v>
      </c>
      <c r="Y101" s="16">
        <f t="shared" si="130"/>
        <v>254.90381608819985</v>
      </c>
      <c r="Z101" s="16">
        <f t="shared" si="131"/>
        <v>254.90381608819985</v>
      </c>
      <c r="AA101" s="16">
        <f t="shared" si="132"/>
        <v>904.60356635090784</v>
      </c>
      <c r="AB101" s="16">
        <f t="shared" si="133"/>
        <v>254.90381608819987</v>
      </c>
      <c r="AC101" s="16">
        <f t="shared" si="134"/>
        <v>904.60356635090784</v>
      </c>
      <c r="AD101" s="19">
        <f t="shared" si="135"/>
        <v>0.22859544168654283</v>
      </c>
      <c r="AE101" s="19">
        <f t="shared" si="136"/>
        <v>0.22859544168654286</v>
      </c>
      <c r="AF101" s="9"/>
      <c r="AG101" s="9"/>
      <c r="AH101" s="108"/>
      <c r="AI101" s="9"/>
      <c r="AL101" s="9"/>
      <c r="AM101" s="9"/>
      <c r="AN101" s="9"/>
    </row>
    <row r="102" spans="1:40" x14ac:dyDescent="0.3">
      <c r="A102" s="4">
        <f t="shared" si="108"/>
        <v>36</v>
      </c>
      <c r="B102" s="76"/>
      <c r="C102" s="77">
        <f t="shared" si="137"/>
        <v>229.23919752381275</v>
      </c>
      <c r="D102" s="77">
        <f t="shared" si="138"/>
        <v>222.15504484049825</v>
      </c>
      <c r="E102" s="77">
        <f t="shared" si="139"/>
        <v>109.05537252576663</v>
      </c>
      <c r="F102" s="77">
        <f t="shared" si="140"/>
        <v>109.05537252576663</v>
      </c>
      <c r="G102" s="77">
        <f t="shared" si="118"/>
        <v>440.26578989203153</v>
      </c>
      <c r="H102" s="77">
        <f t="shared" si="119"/>
        <v>127.26797768136062</v>
      </c>
      <c r="I102" s="77">
        <f t="shared" si="120"/>
        <v>458.4783950476255</v>
      </c>
      <c r="J102" s="19">
        <f t="shared" si="121"/>
        <v>0.19458550711495434</v>
      </c>
      <c r="K102" s="19">
        <f t="shared" si="122"/>
        <v>0.2270819254757129</v>
      </c>
      <c r="L102" s="78"/>
      <c r="M102" s="77">
        <f t="shared" si="141"/>
        <v>241.41529106496776</v>
      </c>
      <c r="N102" s="77">
        <f t="shared" si="142"/>
        <v>187.16388956526075</v>
      </c>
      <c r="O102" s="79">
        <f t="shared" si="143"/>
        <v>149.47921975174251</v>
      </c>
      <c r="P102" s="16">
        <f t="shared" si="144"/>
        <v>149.47921975174251</v>
      </c>
      <c r="Q102" s="77">
        <f t="shared" si="123"/>
        <v>486.12232906874573</v>
      </c>
      <c r="R102" s="77">
        <f t="shared" si="124"/>
        <v>131.26661459614849</v>
      </c>
      <c r="S102" s="77">
        <f t="shared" si="125"/>
        <v>467.90972391315177</v>
      </c>
      <c r="T102" s="19">
        <f t="shared" si="126"/>
        <v>0.25858843959878308</v>
      </c>
      <c r="U102" s="19">
        <f t="shared" si="127"/>
        <v>0.22708192547571274</v>
      </c>
      <c r="V102" s="26"/>
      <c r="W102" s="16">
        <f t="shared" si="128"/>
        <v>470.65448858878051</v>
      </c>
      <c r="X102" s="16">
        <f t="shared" si="129"/>
        <v>409.31893440575902</v>
      </c>
      <c r="Y102" s="16">
        <f t="shared" si="130"/>
        <v>258.53459227750915</v>
      </c>
      <c r="Z102" s="16">
        <f t="shared" si="131"/>
        <v>258.53459227750915</v>
      </c>
      <c r="AA102" s="16">
        <f t="shared" si="132"/>
        <v>926.38811896077732</v>
      </c>
      <c r="AB102" s="16">
        <f t="shared" si="133"/>
        <v>258.53459227750909</v>
      </c>
      <c r="AC102" s="16">
        <f t="shared" si="134"/>
        <v>926.38811896077732</v>
      </c>
      <c r="AD102" s="19">
        <f t="shared" si="135"/>
        <v>0.2270819254757129</v>
      </c>
      <c r="AE102" s="19">
        <f t="shared" si="136"/>
        <v>0.22708192547571285</v>
      </c>
      <c r="AF102" s="9"/>
      <c r="AG102" s="9"/>
      <c r="AH102" s="108"/>
      <c r="AI102" s="9"/>
      <c r="AL102" s="9"/>
      <c r="AM102" s="9"/>
      <c r="AN102" s="9"/>
    </row>
    <row r="103" spans="1:40" x14ac:dyDescent="0.3">
      <c r="A103" s="4">
        <f t="shared" si="108"/>
        <v>37</v>
      </c>
      <c r="B103" s="76"/>
      <c r="C103" s="77">
        <f t="shared" si="137"/>
        <v>241.46817770219985</v>
      </c>
      <c r="D103" s="77">
        <f t="shared" si="138"/>
        <v>234.01110906088877</v>
      </c>
      <c r="E103" s="77">
        <f t="shared" si="139"/>
        <v>114.90108800736525</v>
      </c>
      <c r="F103" s="77">
        <f t="shared" si="140"/>
        <v>114.90108800736525</v>
      </c>
      <c r="G103" s="77">
        <f t="shared" si="118"/>
        <v>463.81328507561932</v>
      </c>
      <c r="H103" s="77">
        <f t="shared" si="119"/>
        <v>134.0241583361458</v>
      </c>
      <c r="I103" s="77">
        <f t="shared" si="120"/>
        <v>482.93635540439982</v>
      </c>
      <c r="J103" s="19">
        <f t="shared" si="121"/>
        <v>0.19462213331877776</v>
      </c>
      <c r="K103" s="19">
        <f t="shared" si="122"/>
        <v>0.22701323428688802</v>
      </c>
      <c r="L103" s="78"/>
      <c r="M103" s="77">
        <f t="shared" si="141"/>
        <v>252.55451247898765</v>
      </c>
      <c r="N103" s="77">
        <f t="shared" si="142"/>
        <v>195.80405874078554</v>
      </c>
      <c r="O103" s="79">
        <f t="shared" si="143"/>
        <v>156.4145792199794</v>
      </c>
      <c r="P103" s="16">
        <f t="shared" si="144"/>
        <v>156.4145792199794</v>
      </c>
      <c r="Q103" s="77">
        <f t="shared" si="123"/>
        <v>508.63321718074428</v>
      </c>
      <c r="R103" s="77">
        <f t="shared" si="124"/>
        <v>137.29150889119884</v>
      </c>
      <c r="S103" s="77">
        <f t="shared" si="125"/>
        <v>489.51014685196378</v>
      </c>
      <c r="T103" s="19">
        <f t="shared" si="126"/>
        <v>0.25863347125487407</v>
      </c>
      <c r="U103" s="19">
        <f t="shared" si="127"/>
        <v>0.22701323428688783</v>
      </c>
      <c r="V103" s="26"/>
      <c r="W103" s="16">
        <f t="shared" si="128"/>
        <v>494.0226901811875</v>
      </c>
      <c r="X103" s="16">
        <f t="shared" si="129"/>
        <v>429.81516780167431</v>
      </c>
      <c r="Y103" s="16">
        <f t="shared" si="130"/>
        <v>271.31566722734465</v>
      </c>
      <c r="Z103" s="16">
        <f t="shared" si="131"/>
        <v>271.31566722734465</v>
      </c>
      <c r="AA103" s="16">
        <f t="shared" si="132"/>
        <v>972.4465022563636</v>
      </c>
      <c r="AB103" s="16">
        <f t="shared" si="133"/>
        <v>271.31566722734465</v>
      </c>
      <c r="AC103" s="16">
        <f t="shared" si="134"/>
        <v>972.4465022563636</v>
      </c>
      <c r="AD103" s="19">
        <f t="shared" si="135"/>
        <v>0.22701323428688797</v>
      </c>
      <c r="AE103" s="19">
        <f t="shared" si="136"/>
        <v>0.22701323428688797</v>
      </c>
      <c r="AF103" s="9"/>
      <c r="AG103" s="9"/>
      <c r="AH103" s="108"/>
      <c r="AI103" s="9"/>
      <c r="AL103" s="9"/>
      <c r="AM103" s="9"/>
      <c r="AN103" s="9"/>
    </row>
    <row r="104" spans="1:40" x14ac:dyDescent="0.3">
      <c r="A104" s="4">
        <f t="shared" si="108"/>
        <v>38</v>
      </c>
      <c r="B104" s="76"/>
      <c r="C104" s="77">
        <f t="shared" si="137"/>
        <v>243.48140432022569</v>
      </c>
      <c r="D104" s="77">
        <f t="shared" si="138"/>
        <v>230.11080727609632</v>
      </c>
      <c r="E104" s="77">
        <f t="shared" si="139"/>
        <v>120.97444468560518</v>
      </c>
      <c r="F104" s="77">
        <f t="shared" si="140"/>
        <v>120.97444468560518</v>
      </c>
      <c r="G104" s="77">
        <f t="shared" si="118"/>
        <v>472.05969664730668</v>
      </c>
      <c r="H104" s="77">
        <f t="shared" si="119"/>
        <v>135.87755667874995</v>
      </c>
      <c r="I104" s="77">
        <f t="shared" si="120"/>
        <v>486.96280864045144</v>
      </c>
      <c r="J104" s="19">
        <f t="shared" si="121"/>
        <v>0.20346658092485162</v>
      </c>
      <c r="K104" s="19">
        <f t="shared" si="122"/>
        <v>0.22853208339742576</v>
      </c>
      <c r="L104" s="78"/>
      <c r="M104" s="77">
        <f t="shared" si="141"/>
        <v>253.27796950916985</v>
      </c>
      <c r="N104" s="77">
        <f t="shared" si="142"/>
        <v>191.49552120162198</v>
      </c>
      <c r="O104" s="79">
        <f t="shared" si="143"/>
        <v>151.07319689778882</v>
      </c>
      <c r="P104" s="16">
        <f t="shared" si="144"/>
        <v>151.07319689778882</v>
      </c>
      <c r="Q104" s="77">
        <f t="shared" si="123"/>
        <v>493.64191499719965</v>
      </c>
      <c r="R104" s="77">
        <f t="shared" si="124"/>
        <v>136.17008490464406</v>
      </c>
      <c r="S104" s="77">
        <f t="shared" si="125"/>
        <v>478.73880300405483</v>
      </c>
      <c r="T104" s="19">
        <f t="shared" si="126"/>
        <v>0.25354373874950659</v>
      </c>
      <c r="U104" s="19">
        <f t="shared" si="127"/>
        <v>0.22853208339742581</v>
      </c>
      <c r="V104" s="26"/>
      <c r="W104" s="16">
        <f t="shared" si="128"/>
        <v>496.75937382939554</v>
      </c>
      <c r="X104" s="16">
        <f t="shared" si="129"/>
        <v>421.60632847771831</v>
      </c>
      <c r="Y104" s="16">
        <f t="shared" si="130"/>
        <v>272.04764158339401</v>
      </c>
      <c r="Z104" s="16">
        <f t="shared" si="131"/>
        <v>272.04764158339401</v>
      </c>
      <c r="AA104" s="16">
        <f t="shared" si="132"/>
        <v>965.70161164450633</v>
      </c>
      <c r="AB104" s="16">
        <f t="shared" si="133"/>
        <v>272.04764158339401</v>
      </c>
      <c r="AC104" s="16">
        <f t="shared" si="134"/>
        <v>965.70161164450633</v>
      </c>
      <c r="AD104" s="19">
        <f t="shared" si="135"/>
        <v>0.22853208339742576</v>
      </c>
      <c r="AE104" s="19">
        <f t="shared" si="136"/>
        <v>0.22853208339742576</v>
      </c>
      <c r="AF104" s="9"/>
      <c r="AG104" s="9"/>
      <c r="AH104" s="108"/>
      <c r="AI104" s="9"/>
      <c r="AL104" s="9"/>
      <c r="AM104" s="9"/>
      <c r="AN104" s="9"/>
    </row>
    <row r="105" spans="1:40" x14ac:dyDescent="0.3">
      <c r="A105" s="4">
        <f t="shared" si="108"/>
        <v>39</v>
      </c>
      <c r="B105" s="76"/>
      <c r="C105" s="77">
        <f t="shared" si="137"/>
        <v>254.6905889748441</v>
      </c>
      <c r="D105" s="77">
        <f t="shared" si="138"/>
        <v>240.70075705384511</v>
      </c>
      <c r="E105" s="77">
        <f t="shared" si="139"/>
        <v>126.51587681049701</v>
      </c>
      <c r="F105" s="77">
        <f t="shared" si="140"/>
        <v>126.51587681049701</v>
      </c>
      <c r="G105" s="77">
        <f t="shared" si="118"/>
        <v>493.73251067483909</v>
      </c>
      <c r="H105" s="77">
        <f t="shared" si="119"/>
        <v>142.16454408534611</v>
      </c>
      <c r="I105" s="77">
        <f t="shared" si="120"/>
        <v>509.38117794968821</v>
      </c>
      <c r="J105" s="19">
        <f t="shared" si="121"/>
        <v>0.20343207501742053</v>
      </c>
      <c r="K105" s="19">
        <f t="shared" si="122"/>
        <v>0.22859445728307168</v>
      </c>
      <c r="L105" s="78"/>
      <c r="M105" s="77">
        <f t="shared" si="141"/>
        <v>267.06280245122849</v>
      </c>
      <c r="N105" s="77">
        <f t="shared" si="142"/>
        <v>201.91470439382857</v>
      </c>
      <c r="O105" s="79">
        <f t="shared" si="143"/>
        <v>159.260361932796</v>
      </c>
      <c r="P105" s="16">
        <f t="shared" si="144"/>
        <v>159.260361932796</v>
      </c>
      <c r="Q105" s="77">
        <f t="shared" si="123"/>
        <v>520.43542825942063</v>
      </c>
      <c r="R105" s="77">
        <f t="shared" si="124"/>
        <v>143.61169465794688</v>
      </c>
      <c r="S105" s="77">
        <f t="shared" si="125"/>
        <v>504.78676098457146</v>
      </c>
      <c r="T105" s="19">
        <f t="shared" si="126"/>
        <v>0.25350328251083348</v>
      </c>
      <c r="U105" s="19">
        <f t="shared" si="127"/>
        <v>0.22859445728307165</v>
      </c>
      <c r="V105" s="26"/>
      <c r="W105" s="16">
        <f t="shared" si="128"/>
        <v>521.75339142607254</v>
      </c>
      <c r="X105" s="16">
        <f t="shared" si="129"/>
        <v>442.61546144767368</v>
      </c>
      <c r="Y105" s="16">
        <f t="shared" si="130"/>
        <v>285.77623874329299</v>
      </c>
      <c r="Z105" s="16">
        <f t="shared" si="131"/>
        <v>285.77623874329299</v>
      </c>
      <c r="AA105" s="16">
        <f t="shared" si="132"/>
        <v>1014.1679389342597</v>
      </c>
      <c r="AB105" s="16">
        <f t="shared" si="133"/>
        <v>285.77623874329299</v>
      </c>
      <c r="AC105" s="16">
        <f t="shared" si="134"/>
        <v>1014.1679389342596</v>
      </c>
      <c r="AD105" s="19">
        <f t="shared" si="135"/>
        <v>0.22859445728307165</v>
      </c>
      <c r="AE105" s="19">
        <f t="shared" si="136"/>
        <v>0.22859445728307165</v>
      </c>
      <c r="AF105" s="9"/>
      <c r="AG105" s="9"/>
      <c r="AH105" s="108"/>
      <c r="AI105" s="9"/>
      <c r="AL105" s="9"/>
      <c r="AM105" s="9"/>
      <c r="AN105" s="9"/>
    </row>
    <row r="106" spans="1:40" x14ac:dyDescent="0.3">
      <c r="A106" s="4">
        <f t="shared" si="108"/>
        <v>40</v>
      </c>
      <c r="B106" s="76"/>
      <c r="C106" s="77">
        <f t="shared" si="137"/>
        <v>257.02426198087915</v>
      </c>
      <c r="D106" s="77">
        <f t="shared" si="138"/>
        <v>249.08159469642302</v>
      </c>
      <c r="E106" s="77">
        <f t="shared" si="139"/>
        <v>122.27418642002206</v>
      </c>
      <c r="F106" s="77">
        <f t="shared" si="140"/>
        <v>122.27418642002206</v>
      </c>
      <c r="G106" s="77">
        <f t="shared" si="118"/>
        <v>493.62996753646712</v>
      </c>
      <c r="H106" s="77">
        <f t="shared" si="119"/>
        <v>142.69274284531318</v>
      </c>
      <c r="I106" s="77">
        <f t="shared" si="120"/>
        <v>514.04852396175829</v>
      </c>
      <c r="J106" s="19">
        <f t="shared" si="121"/>
        <v>0.19458636180952693</v>
      </c>
      <c r="K106" s="19">
        <f t="shared" si="122"/>
        <v>0.22708032250988078</v>
      </c>
      <c r="L106" s="78"/>
      <c r="M106" s="77">
        <f t="shared" si="141"/>
        <v>270.63281026970503</v>
      </c>
      <c r="N106" s="77">
        <f t="shared" si="142"/>
        <v>209.81568491512277</v>
      </c>
      <c r="O106" s="79">
        <f t="shared" si="143"/>
        <v>167.5710418989876</v>
      </c>
      <c r="P106" s="16">
        <f t="shared" si="144"/>
        <v>167.5710418989876</v>
      </c>
      <c r="Q106" s="77">
        <f t="shared" si="123"/>
        <v>544.95776871309795</v>
      </c>
      <c r="R106" s="77">
        <f t="shared" si="124"/>
        <v>147.15248547369637</v>
      </c>
      <c r="S106" s="77">
        <f t="shared" si="125"/>
        <v>524.53921228780678</v>
      </c>
      <c r="T106" s="19">
        <f t="shared" si="126"/>
        <v>0.2585894904543809</v>
      </c>
      <c r="U106" s="19">
        <f t="shared" si="127"/>
        <v>0.22708032250988069</v>
      </c>
      <c r="V106" s="26"/>
      <c r="W106" s="16">
        <f t="shared" si="128"/>
        <v>527.65707225058418</v>
      </c>
      <c r="X106" s="16">
        <f t="shared" si="129"/>
        <v>458.8972796115458</v>
      </c>
      <c r="Y106" s="16">
        <f t="shared" si="130"/>
        <v>289.84522831900966</v>
      </c>
      <c r="Z106" s="16">
        <f t="shared" si="131"/>
        <v>289.84522831900966</v>
      </c>
      <c r="AA106" s="16">
        <f t="shared" si="132"/>
        <v>1038.5877362495651</v>
      </c>
      <c r="AB106" s="16">
        <f t="shared" si="133"/>
        <v>289.84522831900955</v>
      </c>
      <c r="AC106" s="16">
        <f t="shared" si="134"/>
        <v>1038.5877362495651</v>
      </c>
      <c r="AD106" s="19">
        <f t="shared" si="135"/>
        <v>0.22708032250988081</v>
      </c>
      <c r="AE106" s="19">
        <f t="shared" si="136"/>
        <v>0.22708032250988069</v>
      </c>
      <c r="AF106" s="9"/>
      <c r="AG106" s="9"/>
      <c r="AH106" s="108"/>
      <c r="AI106" s="9"/>
      <c r="AL106" s="9"/>
      <c r="AM106" s="9"/>
      <c r="AN106" s="9"/>
    </row>
    <row r="107" spans="1:40" x14ac:dyDescent="0.3">
      <c r="A107" s="4">
        <f t="shared" si="108"/>
        <v>41</v>
      </c>
      <c r="B107" s="76"/>
      <c r="C107" s="77">
        <f t="shared" si="137"/>
        <v>270.72091652149271</v>
      </c>
      <c r="D107" s="77">
        <f t="shared" si="138"/>
        <v>262.36049490675293</v>
      </c>
      <c r="E107" s="77">
        <f t="shared" si="139"/>
        <v>128.82101871149632</v>
      </c>
      <c r="F107" s="77">
        <f t="shared" si="140"/>
        <v>128.82101871149632</v>
      </c>
      <c r="G107" s="77">
        <f t="shared" si="118"/>
        <v>520.00253232974558</v>
      </c>
      <c r="H107" s="77">
        <f t="shared" si="119"/>
        <v>150.26031942473628</v>
      </c>
      <c r="I107" s="77">
        <f t="shared" si="120"/>
        <v>541.44183304298554</v>
      </c>
      <c r="J107" s="19">
        <f t="shared" si="121"/>
        <v>0.19462236856314216</v>
      </c>
      <c r="K107" s="19">
        <f t="shared" si="122"/>
        <v>0.22701279309854333</v>
      </c>
      <c r="L107" s="78"/>
      <c r="M107" s="77">
        <f t="shared" si="141"/>
        <v>283.13782974239314</v>
      </c>
      <c r="N107" s="77">
        <f t="shared" si="142"/>
        <v>219.51515854044692</v>
      </c>
      <c r="O107" s="79">
        <f t="shared" si="143"/>
        <v>175.35601926195511</v>
      </c>
      <c r="P107" s="16">
        <f t="shared" si="144"/>
        <v>175.35601926195511</v>
      </c>
      <c r="Q107" s="77">
        <f t="shared" si="123"/>
        <v>570.22719706435714</v>
      </c>
      <c r="R107" s="77">
        <f t="shared" si="124"/>
        <v>153.91671854871527</v>
      </c>
      <c r="S107" s="77">
        <f t="shared" si="125"/>
        <v>548.7878963511173</v>
      </c>
      <c r="T107" s="19">
        <f t="shared" si="126"/>
        <v>0.25863376048196463</v>
      </c>
      <c r="U107" s="19">
        <f t="shared" si="127"/>
        <v>0.22701279309854328</v>
      </c>
      <c r="V107" s="26"/>
      <c r="W107" s="16">
        <f t="shared" si="128"/>
        <v>553.85874626388591</v>
      </c>
      <c r="X107" s="16">
        <f t="shared" si="129"/>
        <v>481.87565344719985</v>
      </c>
      <c r="Y107" s="16">
        <f t="shared" si="130"/>
        <v>304.17703797345143</v>
      </c>
      <c r="Z107" s="16">
        <f t="shared" si="131"/>
        <v>304.17703797345143</v>
      </c>
      <c r="AA107" s="16">
        <f t="shared" si="132"/>
        <v>1090.2297293941028</v>
      </c>
      <c r="AB107" s="16">
        <f t="shared" si="133"/>
        <v>304.17703797345155</v>
      </c>
      <c r="AC107" s="16">
        <f t="shared" si="134"/>
        <v>1090.2297293941028</v>
      </c>
      <c r="AD107" s="19">
        <f t="shared" si="135"/>
        <v>0.22701279309854325</v>
      </c>
      <c r="AE107" s="19">
        <f t="shared" si="136"/>
        <v>0.2270127930985433</v>
      </c>
      <c r="AF107" s="9"/>
      <c r="AG107" s="9"/>
      <c r="AH107" s="108"/>
      <c r="AI107" s="9"/>
      <c r="AL107" s="9"/>
      <c r="AM107" s="9"/>
      <c r="AN107" s="9"/>
    </row>
    <row r="108" spans="1:40" x14ac:dyDescent="0.3">
      <c r="A108" s="4">
        <f t="shared" si="108"/>
        <v>42</v>
      </c>
      <c r="B108" s="76"/>
      <c r="C108" s="77">
        <f t="shared" si="137"/>
        <v>272.97115719265645</v>
      </c>
      <c r="D108" s="77">
        <f t="shared" si="138"/>
        <v>257.98114765012713</v>
      </c>
      <c r="E108" s="77">
        <f t="shared" si="139"/>
        <v>135.62647620315153</v>
      </c>
      <c r="F108" s="77">
        <f t="shared" si="140"/>
        <v>135.62647620315153</v>
      </c>
      <c r="G108" s="77">
        <f t="shared" si="118"/>
        <v>529.23410005643018</v>
      </c>
      <c r="H108" s="77">
        <f t="shared" si="119"/>
        <v>152.33469053203424</v>
      </c>
      <c r="I108" s="77">
        <f t="shared" si="120"/>
        <v>545.9423143853129</v>
      </c>
      <c r="J108" s="19">
        <f t="shared" si="121"/>
        <v>0.20346653697907804</v>
      </c>
      <c r="K108" s="19">
        <f t="shared" si="122"/>
        <v>0.22853216283453312</v>
      </c>
      <c r="L108" s="78"/>
      <c r="M108" s="77">
        <f t="shared" si="141"/>
        <v>283.95714175849571</v>
      </c>
      <c r="N108" s="77">
        <f t="shared" si="142"/>
        <v>214.69107598823572</v>
      </c>
      <c r="O108" s="79">
        <f t="shared" si="143"/>
        <v>169.3724141556182</v>
      </c>
      <c r="P108" s="16">
        <f t="shared" si="144"/>
        <v>169.3724141556182</v>
      </c>
      <c r="Q108" s="77">
        <f t="shared" si="123"/>
        <v>553.4359042994721</v>
      </c>
      <c r="R108" s="77">
        <f t="shared" si="124"/>
        <v>152.66419982673543</v>
      </c>
      <c r="S108" s="77">
        <f t="shared" si="125"/>
        <v>536.72768997058938</v>
      </c>
      <c r="T108" s="19">
        <f t="shared" si="126"/>
        <v>0.25354368722608078</v>
      </c>
      <c r="U108" s="19">
        <f t="shared" si="127"/>
        <v>0.22853216283453301</v>
      </c>
      <c r="V108" s="26"/>
      <c r="W108" s="16">
        <f t="shared" si="128"/>
        <v>556.9282989511521</v>
      </c>
      <c r="X108" s="16">
        <f t="shared" si="129"/>
        <v>472.67222363836288</v>
      </c>
      <c r="Y108" s="16">
        <f t="shared" si="130"/>
        <v>304.9988903587697</v>
      </c>
      <c r="Z108" s="16">
        <f t="shared" si="131"/>
        <v>304.9988903587697</v>
      </c>
      <c r="AA108" s="16">
        <f t="shared" si="132"/>
        <v>1082.6700043559022</v>
      </c>
      <c r="AB108" s="16">
        <f t="shared" si="133"/>
        <v>304.9988903587697</v>
      </c>
      <c r="AC108" s="16">
        <f t="shared" si="134"/>
        <v>1082.6700043559022</v>
      </c>
      <c r="AD108" s="19">
        <f t="shared" si="135"/>
        <v>0.22853216283453312</v>
      </c>
      <c r="AE108" s="19">
        <f t="shared" si="136"/>
        <v>0.22853216283453312</v>
      </c>
      <c r="AF108" s="9"/>
      <c r="AG108" s="9"/>
      <c r="AH108" s="108"/>
      <c r="AI108" s="9"/>
      <c r="AL108" s="9"/>
      <c r="AM108" s="9"/>
      <c r="AN108" s="9"/>
    </row>
    <row r="109" spans="1:40" x14ac:dyDescent="0.3">
      <c r="A109" s="4">
        <f t="shared" si="108"/>
        <v>43</v>
      </c>
      <c r="B109" s="76"/>
      <c r="C109" s="77">
        <f t="shared" si="137"/>
        <v>285.5541558148127</v>
      </c>
      <c r="D109" s="77">
        <f t="shared" si="138"/>
        <v>269.86908384924311</v>
      </c>
      <c r="E109" s="77">
        <f t="shared" si="139"/>
        <v>141.8475787884731</v>
      </c>
      <c r="F109" s="77">
        <f t="shared" si="140"/>
        <v>141.8475787884731</v>
      </c>
      <c r="G109" s="77">
        <f t="shared" si="118"/>
        <v>553.56424142618937</v>
      </c>
      <c r="H109" s="77">
        <f t="shared" si="119"/>
        <v>159.39164899190919</v>
      </c>
      <c r="I109" s="77">
        <f t="shared" si="120"/>
        <v>571.1083116296254</v>
      </c>
      <c r="J109" s="19">
        <f t="shared" si="121"/>
        <v>0.20343254734692481</v>
      </c>
      <c r="K109" s="19">
        <f t="shared" si="122"/>
        <v>0.22859360348056898</v>
      </c>
      <c r="L109" s="78"/>
      <c r="M109" s="77">
        <f t="shared" si="141"/>
        <v>299.39290166050961</v>
      </c>
      <c r="N109" s="77">
        <f t="shared" si="142"/>
        <v>226.35815010722266</v>
      </c>
      <c r="O109" s="79">
        <f t="shared" si="143"/>
        <v>178.54064768213499</v>
      </c>
      <c r="P109" s="16">
        <f t="shared" si="144"/>
        <v>178.54064768213499</v>
      </c>
      <c r="Q109" s="77">
        <f t="shared" si="123"/>
        <v>583.43944547149272</v>
      </c>
      <c r="R109" s="77">
        <f t="shared" si="124"/>
        <v>160.99657747869907</v>
      </c>
      <c r="S109" s="77">
        <f t="shared" si="125"/>
        <v>565.89537526805668</v>
      </c>
      <c r="T109" s="19">
        <f t="shared" si="126"/>
        <v>0.25350383629623313</v>
      </c>
      <c r="U109" s="19">
        <f t="shared" si="127"/>
        <v>0.22859360348056904</v>
      </c>
      <c r="V109" s="26"/>
      <c r="W109" s="16">
        <f t="shared" si="128"/>
        <v>584.94705747532225</v>
      </c>
      <c r="X109" s="16">
        <f t="shared" si="129"/>
        <v>496.22723395646574</v>
      </c>
      <c r="Y109" s="16">
        <f t="shared" si="130"/>
        <v>320.38822647060806</v>
      </c>
      <c r="Z109" s="16">
        <f t="shared" si="131"/>
        <v>320.38822647060806</v>
      </c>
      <c r="AA109" s="16">
        <f t="shared" si="132"/>
        <v>1137.0036868976822</v>
      </c>
      <c r="AB109" s="16">
        <f t="shared" si="133"/>
        <v>320.38822647060829</v>
      </c>
      <c r="AC109" s="16">
        <f t="shared" si="134"/>
        <v>1137.0036868976822</v>
      </c>
      <c r="AD109" s="19">
        <f t="shared" si="135"/>
        <v>0.2285936034805689</v>
      </c>
      <c r="AE109" s="19">
        <f t="shared" si="136"/>
        <v>0.22859360348056906</v>
      </c>
      <c r="AF109" s="9"/>
      <c r="AG109" s="9"/>
      <c r="AH109" s="108"/>
      <c r="AI109" s="9"/>
      <c r="AL109" s="9"/>
      <c r="AM109" s="9"/>
      <c r="AN109" s="9"/>
    </row>
    <row r="110" spans="1:40" x14ac:dyDescent="0.3">
      <c r="A110" s="4">
        <f t="shared" si="108"/>
        <v>44</v>
      </c>
      <c r="B110" s="76"/>
      <c r="C110" s="77">
        <f t="shared" si="137"/>
        <v>288.17444229870625</v>
      </c>
      <c r="D110" s="77">
        <f t="shared" si="138"/>
        <v>279.26928089405749</v>
      </c>
      <c r="E110" s="77">
        <f t="shared" si="139"/>
        <v>137.09394713008373</v>
      </c>
      <c r="F110" s="77">
        <f t="shared" si="140"/>
        <v>137.09394713008373</v>
      </c>
      <c r="G110" s="77">
        <f t="shared" si="118"/>
        <v>553.45717515422496</v>
      </c>
      <c r="H110" s="77">
        <f t="shared" si="119"/>
        <v>159.98565657327117</v>
      </c>
      <c r="I110" s="77">
        <f t="shared" si="120"/>
        <v>576.34888459741239</v>
      </c>
      <c r="J110" s="19">
        <f t="shared" si="121"/>
        <v>0.19458710712695004</v>
      </c>
      <c r="K110" s="19">
        <f t="shared" si="122"/>
        <v>0.22707892467972551</v>
      </c>
      <c r="L110" s="78"/>
      <c r="M110" s="77">
        <f t="shared" si="141"/>
        <v>303.38990271433937</v>
      </c>
      <c r="N110" s="77">
        <f t="shared" si="142"/>
        <v>235.2116427416631</v>
      </c>
      <c r="O110" s="79">
        <f t="shared" si="143"/>
        <v>187.85458677784104</v>
      </c>
      <c r="P110" s="16">
        <f t="shared" si="144"/>
        <v>187.85458677784104</v>
      </c>
      <c r="Q110" s="77">
        <f t="shared" si="123"/>
        <v>610.92081629734514</v>
      </c>
      <c r="R110" s="77">
        <f t="shared" si="124"/>
        <v>164.96287733465365</v>
      </c>
      <c r="S110" s="77">
        <f t="shared" si="125"/>
        <v>588.02910685415782</v>
      </c>
      <c r="T110" s="19">
        <f t="shared" si="126"/>
        <v>0.25859040682909584</v>
      </c>
      <c r="U110" s="19">
        <f t="shared" si="127"/>
        <v>0.22707892467972549</v>
      </c>
      <c r="V110" s="26"/>
      <c r="W110" s="16">
        <f t="shared" si="128"/>
        <v>591.56434501304557</v>
      </c>
      <c r="X110" s="16">
        <f t="shared" si="129"/>
        <v>514.48092363572061</v>
      </c>
      <c r="Y110" s="16">
        <f t="shared" si="130"/>
        <v>324.9485339079248</v>
      </c>
      <c r="Z110" s="16">
        <f t="shared" si="131"/>
        <v>324.9485339079248</v>
      </c>
      <c r="AA110" s="16">
        <f t="shared" si="132"/>
        <v>1164.3779914515701</v>
      </c>
      <c r="AB110" s="16">
        <f t="shared" si="133"/>
        <v>324.9485339079248</v>
      </c>
      <c r="AC110" s="16">
        <f t="shared" si="134"/>
        <v>1164.3779914515703</v>
      </c>
      <c r="AD110" s="19">
        <f t="shared" si="135"/>
        <v>0.22707892467972551</v>
      </c>
      <c r="AE110" s="19">
        <f t="shared" si="136"/>
        <v>0.22707892467972554</v>
      </c>
      <c r="AF110" s="9"/>
      <c r="AG110" s="9"/>
      <c r="AH110" s="108"/>
      <c r="AI110" s="9"/>
      <c r="AL110" s="9"/>
      <c r="AM110" s="9"/>
      <c r="AN110" s="9"/>
    </row>
    <row r="111" spans="1:40" x14ac:dyDescent="0.3">
      <c r="A111" s="4">
        <f t="shared" si="108"/>
        <v>45</v>
      </c>
      <c r="B111" s="76"/>
      <c r="C111" s="77">
        <f t="shared" si="137"/>
        <v>303.51694934596657</v>
      </c>
      <c r="D111" s="77">
        <f t="shared" si="138"/>
        <v>294.14375425808714</v>
      </c>
      <c r="E111" s="77">
        <f t="shared" si="139"/>
        <v>144.42702688547587</v>
      </c>
      <c r="F111" s="77">
        <f t="shared" si="140"/>
        <v>144.42702688547587</v>
      </c>
      <c r="G111" s="77">
        <f t="shared" si="118"/>
        <v>582.99780802903888</v>
      </c>
      <c r="H111" s="77">
        <f t="shared" si="119"/>
        <v>168.46311754837012</v>
      </c>
      <c r="I111" s="77">
        <f t="shared" si="120"/>
        <v>607.03389869193313</v>
      </c>
      <c r="J111" s="19">
        <f t="shared" si="121"/>
        <v>0.19462257756263179</v>
      </c>
      <c r="K111" s="19">
        <f t="shared" si="122"/>
        <v>0.22701240113111804</v>
      </c>
      <c r="L111" s="78"/>
      <c r="M111" s="77">
        <f t="shared" si="141"/>
        <v>317.42565933354285</v>
      </c>
      <c r="N111" s="77">
        <f t="shared" si="142"/>
        <v>246.09834893349475</v>
      </c>
      <c r="O111" s="79">
        <f t="shared" si="143"/>
        <v>196.59180703156818</v>
      </c>
      <c r="P111" s="16">
        <f t="shared" si="144"/>
        <v>196.59180703156818</v>
      </c>
      <c r="Q111" s="77">
        <f t="shared" si="123"/>
        <v>639.28196299663114</v>
      </c>
      <c r="R111" s="77">
        <f t="shared" si="124"/>
        <v>172.55571636867393</v>
      </c>
      <c r="S111" s="77">
        <f t="shared" si="125"/>
        <v>615.24587233373688</v>
      </c>
      <c r="T111" s="19">
        <f t="shared" si="126"/>
        <v>0.2586340174415902</v>
      </c>
      <c r="U111" s="19">
        <f t="shared" si="127"/>
        <v>0.22701240113111804</v>
      </c>
      <c r="V111" s="26"/>
      <c r="W111" s="16">
        <f t="shared" si="128"/>
        <v>620.94260867950948</v>
      </c>
      <c r="X111" s="16">
        <f t="shared" si="129"/>
        <v>540.24210319158192</v>
      </c>
      <c r="Y111" s="16">
        <f t="shared" si="130"/>
        <v>341.01883391704405</v>
      </c>
      <c r="Z111" s="16">
        <f t="shared" si="131"/>
        <v>341.01883391704405</v>
      </c>
      <c r="AA111" s="16">
        <f t="shared" si="132"/>
        <v>1222.27977102567</v>
      </c>
      <c r="AB111" s="16">
        <f t="shared" si="133"/>
        <v>341.01883391704405</v>
      </c>
      <c r="AC111" s="16">
        <f t="shared" si="134"/>
        <v>1222.27977102567</v>
      </c>
      <c r="AD111" s="19">
        <f t="shared" si="135"/>
        <v>0.22701240113111804</v>
      </c>
      <c r="AE111" s="19">
        <f t="shared" si="136"/>
        <v>0.22701240113111801</v>
      </c>
      <c r="AF111" s="9"/>
      <c r="AG111" s="9"/>
      <c r="AH111" s="108"/>
      <c r="AI111" s="9"/>
      <c r="AL111" s="9"/>
      <c r="AM111" s="9"/>
      <c r="AN111" s="9"/>
    </row>
    <row r="112" spans="1:40" x14ac:dyDescent="0.3">
      <c r="A112" s="4">
        <f t="shared" si="108"/>
        <v>46</v>
      </c>
      <c r="B112" s="76"/>
      <c r="C112" s="77">
        <f t="shared" si="137"/>
        <v>306.03300327400257</v>
      </c>
      <c r="D112" s="77">
        <f t="shared" si="138"/>
        <v>289.22742209220274</v>
      </c>
      <c r="E112" s="77">
        <f t="shared" si="139"/>
        <v>152.05331002019304</v>
      </c>
      <c r="F112" s="77">
        <f t="shared" si="140"/>
        <v>152.05331002019304</v>
      </c>
      <c r="G112" s="77">
        <f t="shared" si="118"/>
        <v>593.33404213258882</v>
      </c>
      <c r="H112" s="77">
        <f t="shared" si="119"/>
        <v>170.78527443560913</v>
      </c>
      <c r="I112" s="77">
        <f t="shared" si="120"/>
        <v>612.06600654800491</v>
      </c>
      <c r="J112" s="19">
        <f t="shared" si="121"/>
        <v>0.20346649983834958</v>
      </c>
      <c r="K112" s="19">
        <f t="shared" si="122"/>
        <v>0.22853222997072928</v>
      </c>
      <c r="L112" s="78"/>
      <c r="M112" s="77">
        <f t="shared" si="141"/>
        <v>318.35232996334713</v>
      </c>
      <c r="N112" s="77">
        <f t="shared" si="142"/>
        <v>240.69619348840232</v>
      </c>
      <c r="O112" s="79">
        <f t="shared" si="143"/>
        <v>189.88812732400982</v>
      </c>
      <c r="P112" s="16">
        <f t="shared" si="144"/>
        <v>189.88812732400982</v>
      </c>
      <c r="Q112" s="77">
        <f t="shared" si="123"/>
        <v>620.47244813642192</v>
      </c>
      <c r="R112" s="77">
        <f t="shared" si="124"/>
        <v>171.15616290859373</v>
      </c>
      <c r="S112" s="77">
        <f t="shared" si="125"/>
        <v>601.74048372100583</v>
      </c>
      <c r="T112" s="19">
        <f t="shared" si="126"/>
        <v>0.25354364368110571</v>
      </c>
      <c r="U112" s="19">
        <f t="shared" si="127"/>
        <v>0.22853222997072944</v>
      </c>
      <c r="V112" s="26"/>
      <c r="W112" s="16">
        <f t="shared" si="128"/>
        <v>624.38533323734964</v>
      </c>
      <c r="X112" s="16">
        <f t="shared" si="129"/>
        <v>529.92361558060509</v>
      </c>
      <c r="Y112" s="16">
        <f t="shared" si="130"/>
        <v>341.94143734420288</v>
      </c>
      <c r="Z112" s="16">
        <f t="shared" si="131"/>
        <v>341.94143734420288</v>
      </c>
      <c r="AA112" s="16">
        <f t="shared" si="132"/>
        <v>1213.8064902690107</v>
      </c>
      <c r="AB112" s="16">
        <f t="shared" si="133"/>
        <v>341.94143734420288</v>
      </c>
      <c r="AC112" s="16">
        <f t="shared" si="134"/>
        <v>1213.8064902690107</v>
      </c>
      <c r="AD112" s="19">
        <f t="shared" si="135"/>
        <v>0.22853222997072942</v>
      </c>
      <c r="AE112" s="19">
        <f t="shared" si="136"/>
        <v>0.22853222997072942</v>
      </c>
      <c r="AF112" s="9"/>
      <c r="AG112" s="9"/>
      <c r="AH112" s="108"/>
      <c r="AI112" s="9"/>
      <c r="AL112" s="9"/>
      <c r="AM112" s="9"/>
      <c r="AN112" s="9"/>
    </row>
    <row r="113" spans="1:40" x14ac:dyDescent="0.3">
      <c r="A113" s="4">
        <f t="shared" si="108"/>
        <v>47</v>
      </c>
      <c r="B113" s="76"/>
      <c r="C113" s="77">
        <f t="shared" si="137"/>
        <v>320.15578587472879</v>
      </c>
      <c r="D113" s="77">
        <f t="shared" si="138"/>
        <v>302.57015224152042</v>
      </c>
      <c r="E113" s="77">
        <f t="shared" si="139"/>
        <v>159.03618037239391</v>
      </c>
      <c r="F113" s="77">
        <f t="shared" si="140"/>
        <v>159.03618037239391</v>
      </c>
      <c r="G113" s="77">
        <f t="shared" si="118"/>
        <v>620.64251298630825</v>
      </c>
      <c r="H113" s="77">
        <f t="shared" si="119"/>
        <v>178.70523913554337</v>
      </c>
      <c r="I113" s="77">
        <f t="shared" si="120"/>
        <v>640.3115717494577</v>
      </c>
      <c r="J113" s="19">
        <f t="shared" si="121"/>
        <v>0.20343295819942481</v>
      </c>
      <c r="K113" s="19">
        <f t="shared" si="122"/>
        <v>0.22859286080659519</v>
      </c>
      <c r="L113" s="78"/>
      <c r="M113" s="77">
        <f t="shared" si="141"/>
        <v>335.63949619177544</v>
      </c>
      <c r="N113" s="77">
        <f t="shared" si="142"/>
        <v>253.76269414228025</v>
      </c>
      <c r="O113" s="79">
        <f t="shared" si="143"/>
        <v>200.15654998828484</v>
      </c>
      <c r="P113" s="16">
        <f t="shared" si="144"/>
        <v>200.15654998828484</v>
      </c>
      <c r="Q113" s="77">
        <f t="shared" si="123"/>
        <v>654.0757941188499</v>
      </c>
      <c r="R113" s="77">
        <f t="shared" si="124"/>
        <v>180.48749122513539</v>
      </c>
      <c r="S113" s="77">
        <f t="shared" si="125"/>
        <v>634.40673535570045</v>
      </c>
      <c r="T113" s="19">
        <f t="shared" si="126"/>
        <v>0.25350431800244538</v>
      </c>
      <c r="U113" s="19">
        <f t="shared" si="127"/>
        <v>0.22859286080659511</v>
      </c>
      <c r="V113" s="26"/>
      <c r="W113" s="16">
        <f t="shared" si="128"/>
        <v>655.79528206650423</v>
      </c>
      <c r="X113" s="16">
        <f t="shared" si="129"/>
        <v>556.33284638380064</v>
      </c>
      <c r="Y113" s="16">
        <f t="shared" si="130"/>
        <v>359.19273036067875</v>
      </c>
      <c r="Z113" s="16">
        <f t="shared" si="131"/>
        <v>359.19273036067875</v>
      </c>
      <c r="AA113" s="16">
        <f t="shared" si="132"/>
        <v>1274.7183071051581</v>
      </c>
      <c r="AB113" s="16">
        <f t="shared" si="133"/>
        <v>359.19273036067875</v>
      </c>
      <c r="AC113" s="16">
        <f t="shared" si="134"/>
        <v>1274.7183071051581</v>
      </c>
      <c r="AD113" s="19">
        <f t="shared" si="135"/>
        <v>0.22859286080659519</v>
      </c>
      <c r="AE113" s="19">
        <f t="shared" si="136"/>
        <v>0.22859286080659522</v>
      </c>
      <c r="AF113" s="9"/>
      <c r="AG113" s="9"/>
      <c r="AH113" s="108"/>
      <c r="AI113" s="9"/>
      <c r="AL113" s="9"/>
      <c r="AM113" s="9"/>
      <c r="AN113" s="9"/>
    </row>
    <row r="114" spans="1:40" x14ac:dyDescent="0.3">
      <c r="A114" s="4">
        <f t="shared" si="108"/>
        <v>48</v>
      </c>
      <c r="B114" s="76"/>
      <c r="C114" s="77">
        <f t="shared" si="137"/>
        <v>323.09739207181894</v>
      </c>
      <c r="D114" s="77">
        <f t="shared" si="138"/>
        <v>313.11316116874548</v>
      </c>
      <c r="E114" s="77">
        <f t="shared" si="139"/>
        <v>153.70859683320555</v>
      </c>
      <c r="F114" s="77">
        <f t="shared" si="140"/>
        <v>153.70859683320555</v>
      </c>
      <c r="G114" s="77">
        <f t="shared" si="118"/>
        <v>620.53035483515657</v>
      </c>
      <c r="H114" s="77">
        <f t="shared" si="119"/>
        <v>179.37302614168686</v>
      </c>
      <c r="I114" s="77">
        <f t="shared" si="120"/>
        <v>646.19478414363789</v>
      </c>
      <c r="J114" s="19">
        <f t="shared" si="121"/>
        <v>0.19458775853054178</v>
      </c>
      <c r="K114" s="19">
        <f t="shared" si="122"/>
        <v>0.22707770298382479</v>
      </c>
      <c r="L114" s="78"/>
      <c r="M114" s="77">
        <f t="shared" si="141"/>
        <v>340.11524068547192</v>
      </c>
      <c r="N114" s="77">
        <f t="shared" si="142"/>
        <v>263.68410463436965</v>
      </c>
      <c r="O114" s="79">
        <f t="shared" si="143"/>
        <v>210.59529313001789</v>
      </c>
      <c r="P114" s="16">
        <f t="shared" si="144"/>
        <v>210.59529313001789</v>
      </c>
      <c r="Q114" s="77">
        <f t="shared" si="123"/>
        <v>684.87469089440549</v>
      </c>
      <c r="R114" s="77">
        <f t="shared" si="124"/>
        <v>184.93086382153663</v>
      </c>
      <c r="S114" s="77">
        <f t="shared" si="125"/>
        <v>659.21026158592417</v>
      </c>
      <c r="T114" s="19">
        <f t="shared" si="126"/>
        <v>0.25859120773544214</v>
      </c>
      <c r="U114" s="19">
        <f t="shared" si="127"/>
        <v>0.2270777029838249</v>
      </c>
      <c r="V114" s="26"/>
      <c r="W114" s="16">
        <f t="shared" si="128"/>
        <v>663.21263275729086</v>
      </c>
      <c r="X114" s="16">
        <f t="shared" si="129"/>
        <v>576.79726580311512</v>
      </c>
      <c r="Y114" s="16">
        <f t="shared" si="130"/>
        <v>364.30388996322347</v>
      </c>
      <c r="Z114" s="16">
        <f t="shared" si="131"/>
        <v>364.30388996322347</v>
      </c>
      <c r="AA114" s="16">
        <f t="shared" si="132"/>
        <v>1305.4050457295621</v>
      </c>
      <c r="AB114" s="16">
        <f t="shared" si="133"/>
        <v>364.30388996322347</v>
      </c>
      <c r="AC114" s="16">
        <f t="shared" si="134"/>
        <v>1305.4050457295621</v>
      </c>
      <c r="AD114" s="19">
        <f t="shared" si="135"/>
        <v>0.22707770298382485</v>
      </c>
      <c r="AE114" s="19">
        <f t="shared" si="136"/>
        <v>0.22707770298382485</v>
      </c>
      <c r="AF114" s="9"/>
      <c r="AG114" s="9"/>
      <c r="AH114" s="108"/>
      <c r="AI114" s="9"/>
      <c r="AL114" s="9"/>
      <c r="AM114" s="9"/>
      <c r="AN114" s="9"/>
    </row>
    <row r="115" spans="1:40" x14ac:dyDescent="0.3">
      <c r="A115" s="4">
        <f t="shared" si="108"/>
        <v>49</v>
      </c>
      <c r="B115" s="76"/>
      <c r="C115" s="77">
        <f t="shared" si="137"/>
        <v>340.285454223003</v>
      </c>
      <c r="D115" s="77">
        <f t="shared" si="138"/>
        <v>329.77681166289784</v>
      </c>
      <c r="E115" s="77">
        <f t="shared" si="139"/>
        <v>161.92333675930553</v>
      </c>
      <c r="F115" s="77">
        <f t="shared" si="140"/>
        <v>161.92333675930553</v>
      </c>
      <c r="G115" s="77">
        <f t="shared" si="118"/>
        <v>653.62348518150884</v>
      </c>
      <c r="H115" s="77">
        <f t="shared" si="119"/>
        <v>188.87076002380252</v>
      </c>
      <c r="I115" s="77">
        <f t="shared" si="120"/>
        <v>680.57090844600589</v>
      </c>
      <c r="J115" s="19">
        <f t="shared" si="121"/>
        <v>0.19462276299552317</v>
      </c>
      <c r="K115" s="19">
        <f t="shared" si="122"/>
        <v>0.22701205336163122</v>
      </c>
      <c r="L115" s="78"/>
      <c r="M115" s="77">
        <f t="shared" si="141"/>
        <v>355.86672314286778</v>
      </c>
      <c r="N115" s="77">
        <f t="shared" si="142"/>
        <v>275.90152180426622</v>
      </c>
      <c r="O115" s="79">
        <f t="shared" si="143"/>
        <v>220.39985298544821</v>
      </c>
      <c r="P115" s="16">
        <f t="shared" si="144"/>
        <v>220.39985298544821</v>
      </c>
      <c r="Q115" s="77">
        <f t="shared" si="123"/>
        <v>716.70122777516258</v>
      </c>
      <c r="R115" s="77">
        <f t="shared" si="124"/>
        <v>193.45242972095122</v>
      </c>
      <c r="S115" s="77">
        <f t="shared" si="125"/>
        <v>689.75380451066565</v>
      </c>
      <c r="T115" s="19">
        <f t="shared" si="126"/>
        <v>0.25863424542663971</v>
      </c>
      <c r="U115" s="19">
        <f t="shared" si="127"/>
        <v>0.22701205336163133</v>
      </c>
      <c r="V115" s="26"/>
      <c r="W115" s="16">
        <f t="shared" si="128"/>
        <v>696.15217736587078</v>
      </c>
      <c r="X115" s="16">
        <f t="shared" si="129"/>
        <v>605.67833346716407</v>
      </c>
      <c r="Y115" s="16">
        <f t="shared" si="130"/>
        <v>382.32318974475373</v>
      </c>
      <c r="Z115" s="16">
        <f t="shared" si="131"/>
        <v>382.32318974475373</v>
      </c>
      <c r="AA115" s="16">
        <f t="shared" si="132"/>
        <v>1370.3247129566714</v>
      </c>
      <c r="AB115" s="16">
        <f t="shared" si="133"/>
        <v>382.32318974475373</v>
      </c>
      <c r="AC115" s="16">
        <f t="shared" si="134"/>
        <v>1370.3247129566716</v>
      </c>
      <c r="AD115" s="19">
        <f t="shared" si="135"/>
        <v>0.22701205336163127</v>
      </c>
      <c r="AE115" s="19">
        <f t="shared" si="136"/>
        <v>0.22701205336163127</v>
      </c>
      <c r="AF115" s="9"/>
      <c r="AG115" s="9"/>
      <c r="AH115" s="108"/>
      <c r="AI115" s="9"/>
      <c r="AL115" s="9"/>
      <c r="AM115" s="9"/>
      <c r="AN115" s="9"/>
    </row>
    <row r="116" spans="1:40" x14ac:dyDescent="0.3">
      <c r="A116" s="4">
        <f t="shared" si="108"/>
        <v>50</v>
      </c>
      <c r="B116" s="76"/>
      <c r="C116" s="77">
        <f t="shared" si="137"/>
        <v>343.0995995721226</v>
      </c>
      <c r="D116" s="77">
        <f t="shared" si="138"/>
        <v>324.25852847185718</v>
      </c>
      <c r="E116" s="77">
        <f t="shared" si="139"/>
        <v>170.4699122286296</v>
      </c>
      <c r="F116" s="77">
        <f t="shared" si="140"/>
        <v>170.4699122286296</v>
      </c>
      <c r="G116" s="77">
        <f t="shared" si="118"/>
        <v>665.19835292911637</v>
      </c>
      <c r="H116" s="77">
        <f t="shared" si="119"/>
        <v>191.4707584437582</v>
      </c>
      <c r="I116" s="77">
        <f t="shared" si="120"/>
        <v>686.19919914424497</v>
      </c>
      <c r="J116" s="19">
        <f t="shared" si="121"/>
        <v>0.20346646809906568</v>
      </c>
      <c r="K116" s="19">
        <f t="shared" si="122"/>
        <v>0.22853228734318579</v>
      </c>
      <c r="L116" s="78"/>
      <c r="M116" s="77">
        <f t="shared" si="141"/>
        <v>356.91366011696431</v>
      </c>
      <c r="N116" s="77">
        <f t="shared" si="142"/>
        <v>269.85119974575423</v>
      </c>
      <c r="O116" s="79">
        <f t="shared" si="143"/>
        <v>212.88882291688003</v>
      </c>
      <c r="P116" s="16">
        <f t="shared" si="144"/>
        <v>212.88882291688003</v>
      </c>
      <c r="Q116" s="77">
        <f t="shared" si="123"/>
        <v>695.62884557951429</v>
      </c>
      <c r="R116" s="77">
        <f t="shared" si="124"/>
        <v>191.88797670175143</v>
      </c>
      <c r="S116" s="77">
        <f t="shared" si="125"/>
        <v>674.62799936438569</v>
      </c>
      <c r="T116" s="19">
        <f t="shared" si="126"/>
        <v>0.25354360646895585</v>
      </c>
      <c r="U116" s="19">
        <f t="shared" si="127"/>
        <v>0.22853228734318584</v>
      </c>
      <c r="V116" s="26"/>
      <c r="W116" s="16">
        <f t="shared" si="128"/>
        <v>700.01325968908691</v>
      </c>
      <c r="X116" s="16">
        <f t="shared" si="129"/>
        <v>594.1097282176114</v>
      </c>
      <c r="Y116" s="16">
        <f t="shared" si="130"/>
        <v>383.35873514550963</v>
      </c>
      <c r="Z116" s="16">
        <f t="shared" si="131"/>
        <v>383.35873514550963</v>
      </c>
      <c r="AA116" s="16">
        <f t="shared" si="132"/>
        <v>1360.8271985086308</v>
      </c>
      <c r="AB116" s="16">
        <f t="shared" si="133"/>
        <v>383.35873514550963</v>
      </c>
      <c r="AC116" s="16">
        <f t="shared" si="134"/>
        <v>1360.8271985086308</v>
      </c>
      <c r="AD116" s="19">
        <f t="shared" si="135"/>
        <v>0.22853228734318581</v>
      </c>
      <c r="AE116" s="19">
        <f t="shared" si="136"/>
        <v>0.22853228734318579</v>
      </c>
      <c r="AF116" s="9"/>
      <c r="AG116" s="9"/>
      <c r="AH116" s="108"/>
      <c r="AI116" s="9"/>
      <c r="AL116" s="9"/>
      <c r="AM116" s="9"/>
      <c r="AN116" s="9"/>
    </row>
    <row r="117" spans="1:40" x14ac:dyDescent="0.3">
      <c r="A117" s="4">
        <f t="shared" si="108"/>
        <v>51</v>
      </c>
      <c r="B117" s="71"/>
      <c r="C117" s="70">
        <f t="shared" si="137"/>
        <v>358.94830078816278</v>
      </c>
      <c r="D117" s="70">
        <f t="shared" si="138"/>
        <v>339.23191177529912</v>
      </c>
      <c r="E117" s="70">
        <f t="shared" si="139"/>
        <v>178.30662400876813</v>
      </c>
      <c r="F117" s="70">
        <f t="shared" si="140"/>
        <v>178.30662400876813</v>
      </c>
      <c r="G117" s="70">
        <f t="shared" si="118"/>
        <v>695.84515979283537</v>
      </c>
      <c r="H117" s="70">
        <f t="shared" si="119"/>
        <v>200.35806579225832</v>
      </c>
      <c r="I117" s="70">
        <f t="shared" si="120"/>
        <v>717.89660157632557</v>
      </c>
      <c r="J117" s="69">
        <f t="shared" si="121"/>
        <v>0.2034333164729441</v>
      </c>
      <c r="K117" s="69">
        <f t="shared" si="122"/>
        <v>0.22859221317666314</v>
      </c>
      <c r="L117" s="70"/>
      <c r="M117" s="70">
        <f t="shared" si="141"/>
        <v>376.27692431449253</v>
      </c>
      <c r="N117" s="70">
        <f t="shared" si="142"/>
        <v>284.48696397081648</v>
      </c>
      <c r="O117" s="80">
        <f t="shared" si="143"/>
        <v>224.39094386985744</v>
      </c>
      <c r="P117" s="66">
        <f t="shared" si="144"/>
        <v>224.39094386985744</v>
      </c>
      <c r="Q117" s="70">
        <f t="shared" si="123"/>
        <v>733.26885171053141</v>
      </c>
      <c r="R117" s="70">
        <f t="shared" si="124"/>
        <v>202.3395020863673</v>
      </c>
      <c r="S117" s="70">
        <f t="shared" si="125"/>
        <v>711.21740992704122</v>
      </c>
      <c r="T117" s="69">
        <f t="shared" si="126"/>
        <v>0.25350473806205465</v>
      </c>
      <c r="U117" s="69">
        <f t="shared" si="127"/>
        <v>0.22859221317666312</v>
      </c>
      <c r="V117" s="66"/>
      <c r="W117" s="66">
        <f t="shared" si="128"/>
        <v>735.22522510265526</v>
      </c>
      <c r="X117" s="66">
        <f t="shared" si="129"/>
        <v>623.7188757461156</v>
      </c>
      <c r="Y117" s="66">
        <f t="shared" si="130"/>
        <v>402.69756787862559</v>
      </c>
      <c r="Z117" s="66">
        <f t="shared" si="131"/>
        <v>402.69756787862559</v>
      </c>
      <c r="AA117" s="66">
        <f t="shared" si="132"/>
        <v>1429.1140115033668</v>
      </c>
      <c r="AB117" s="66">
        <f t="shared" si="133"/>
        <v>402.69756787862559</v>
      </c>
      <c r="AC117" s="66">
        <f t="shared" si="134"/>
        <v>1429.1140115033668</v>
      </c>
      <c r="AD117" s="69">
        <f t="shared" si="135"/>
        <v>0.22859221317666314</v>
      </c>
      <c r="AE117" s="69">
        <f t="shared" si="136"/>
        <v>0.22859221317666312</v>
      </c>
      <c r="AF117" s="9"/>
      <c r="AG117" s="9"/>
      <c r="AH117" s="108"/>
      <c r="AI117" s="9"/>
      <c r="AL117" s="9"/>
      <c r="AM117" s="9"/>
      <c r="AN117" s="9"/>
    </row>
    <row r="118" spans="1:40" x14ac:dyDescent="0.3">
      <c r="A118" s="9"/>
      <c r="B118" s="9"/>
      <c r="C118" s="16"/>
      <c r="D118" s="16"/>
      <c r="E118" s="31"/>
      <c r="F118" s="31"/>
      <c r="G118" s="17"/>
      <c r="H118" s="17"/>
      <c r="I118" s="17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48"/>
      <c r="Y118" s="30"/>
      <c r="Z118" s="17"/>
      <c r="AA118" s="17"/>
      <c r="AB118" s="17"/>
      <c r="AC118" s="9"/>
      <c r="AD118" s="9"/>
      <c r="AE118" s="9"/>
      <c r="AF118" s="9"/>
      <c r="AG118" s="9"/>
      <c r="AH118" s="108"/>
      <c r="AI118" s="9"/>
      <c r="AL118" s="9"/>
      <c r="AM118" s="9"/>
      <c r="AN118" s="9"/>
    </row>
    <row r="119" spans="1:40" x14ac:dyDescent="0.3">
      <c r="A119" s="9"/>
      <c r="B119" s="9"/>
      <c r="C119" s="16"/>
      <c r="D119" s="16"/>
      <c r="E119" s="31"/>
      <c r="F119" s="31"/>
      <c r="G119" s="17"/>
      <c r="H119" s="17"/>
      <c r="I119" s="17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48"/>
      <c r="Y119" s="30"/>
      <c r="Z119" s="17"/>
      <c r="AA119" s="17"/>
      <c r="AB119" s="17"/>
      <c r="AC119" s="9"/>
      <c r="AD119" s="9"/>
      <c r="AE119" s="9"/>
      <c r="AF119" s="9"/>
      <c r="AG119" s="9"/>
      <c r="AH119" s="108"/>
      <c r="AI119" s="9"/>
      <c r="AL119" s="9"/>
      <c r="AM119" s="9"/>
      <c r="AN119" s="9"/>
    </row>
    <row r="120" spans="1:40" x14ac:dyDescent="0.3">
      <c r="A120" s="9"/>
      <c r="B120" s="9"/>
      <c r="C120" s="16"/>
      <c r="D120" s="16"/>
      <c r="E120" s="31"/>
      <c r="F120" s="31"/>
      <c r="G120" s="17"/>
      <c r="H120" s="17"/>
      <c r="I120" s="17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48"/>
      <c r="Y120" s="30"/>
      <c r="Z120" s="17"/>
      <c r="AA120" s="17"/>
      <c r="AB120" s="17"/>
      <c r="AC120" s="9"/>
      <c r="AD120" s="9"/>
      <c r="AE120" s="9"/>
      <c r="AF120" s="9"/>
      <c r="AG120" s="9"/>
      <c r="AH120" s="108"/>
      <c r="AI120" s="9"/>
      <c r="AL120" s="9"/>
      <c r="AM120" s="9"/>
      <c r="AN120" s="9"/>
    </row>
    <row r="121" spans="1:40" ht="18.75" thickBot="1" x14ac:dyDescent="0.35">
      <c r="B121" s="5"/>
      <c r="C121" s="114" t="s">
        <v>65</v>
      </c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22"/>
      <c r="AE121" s="22"/>
      <c r="AF121" s="22"/>
      <c r="AG121" s="22"/>
      <c r="AH121" s="108"/>
      <c r="AI121" s="22"/>
      <c r="AJ121" s="22"/>
      <c r="AK121" s="22"/>
      <c r="AL121" s="50"/>
      <c r="AM121" s="49"/>
      <c r="AN121" s="49"/>
    </row>
    <row r="122" spans="1:40" ht="29.25" customHeight="1" thickBot="1" x14ac:dyDescent="0.35">
      <c r="A122" s="1" t="str">
        <f>A65</f>
        <v>t</v>
      </c>
      <c r="B122" s="35"/>
      <c r="C122" s="81" t="s">
        <v>0</v>
      </c>
      <c r="D122" s="54" t="s">
        <v>15</v>
      </c>
      <c r="E122" s="54" t="s">
        <v>16</v>
      </c>
      <c r="F122" s="54" t="s">
        <v>27</v>
      </c>
      <c r="G122" s="54" t="s">
        <v>28</v>
      </c>
      <c r="H122" s="54" t="s">
        <v>17</v>
      </c>
      <c r="I122" s="54" t="s">
        <v>18</v>
      </c>
      <c r="J122" s="54" t="s">
        <v>2</v>
      </c>
      <c r="K122" s="54" t="s">
        <v>3</v>
      </c>
      <c r="L122" s="54" t="s">
        <v>21</v>
      </c>
      <c r="M122" s="54" t="s">
        <v>22</v>
      </c>
      <c r="N122" s="44" t="s">
        <v>81</v>
      </c>
      <c r="O122" s="44" t="s">
        <v>82</v>
      </c>
      <c r="P122" s="44" t="s">
        <v>64</v>
      </c>
      <c r="Q122" s="54" t="s">
        <v>52</v>
      </c>
      <c r="R122" s="54" t="s">
        <v>53</v>
      </c>
      <c r="S122" s="54" t="s">
        <v>54</v>
      </c>
      <c r="T122" s="54" t="s">
        <v>55</v>
      </c>
      <c r="U122" s="54" t="s">
        <v>56</v>
      </c>
      <c r="V122" s="54" t="s">
        <v>57</v>
      </c>
      <c r="W122" s="54" t="s">
        <v>58</v>
      </c>
      <c r="X122" s="54" t="s">
        <v>59</v>
      </c>
      <c r="Y122" s="54" t="s">
        <v>60</v>
      </c>
      <c r="Z122" s="54" t="s">
        <v>61</v>
      </c>
      <c r="AA122" s="54" t="s">
        <v>62</v>
      </c>
      <c r="AB122" s="99" t="s">
        <v>31</v>
      </c>
      <c r="AC122" s="99" t="s">
        <v>93</v>
      </c>
      <c r="AD122" s="22"/>
      <c r="AE122" s="22"/>
      <c r="AF122" s="22"/>
      <c r="AG122" s="22"/>
      <c r="AH122" s="108"/>
      <c r="AI122" s="22"/>
      <c r="AJ122" s="22"/>
      <c r="AK122" s="22"/>
      <c r="AL122" s="50"/>
      <c r="AM122" s="49"/>
      <c r="AN122" s="49"/>
    </row>
    <row r="123" spans="1:40" x14ac:dyDescent="0.3">
      <c r="A123" s="1">
        <f t="shared" ref="A123:A174" si="145">A66</f>
        <v>0</v>
      </c>
      <c r="B123" s="82"/>
      <c r="C123" s="4">
        <f>A4</f>
        <v>1</v>
      </c>
      <c r="D123" s="83">
        <f t="shared" ref="D123:K123" si="146">C8</f>
        <v>49.5</v>
      </c>
      <c r="E123" s="83">
        <f t="shared" si="146"/>
        <v>50.5</v>
      </c>
      <c r="F123" s="83">
        <f t="shared" si="146"/>
        <v>49.5</v>
      </c>
      <c r="G123" s="83">
        <f t="shared" si="146"/>
        <v>40.400000000000006</v>
      </c>
      <c r="H123" s="83">
        <f t="shared" si="146"/>
        <v>79.2</v>
      </c>
      <c r="I123" s="83">
        <f t="shared" si="146"/>
        <v>101</v>
      </c>
      <c r="J123" s="83">
        <f t="shared" si="146"/>
        <v>99</v>
      </c>
      <c r="K123" s="83">
        <f t="shared" si="146"/>
        <v>101</v>
      </c>
      <c r="L123" s="84">
        <f>R8</f>
        <v>39.6</v>
      </c>
      <c r="M123" s="84">
        <f>S8</f>
        <v>50.5</v>
      </c>
      <c r="N123" s="101">
        <f>C$123*(H123+I123)/J123</f>
        <v>1.8202020202020202</v>
      </c>
      <c r="O123" s="84">
        <f>J123+D123</f>
        <v>148.5</v>
      </c>
      <c r="P123" s="101">
        <f>(K123-F123-G123)/J123</f>
        <v>0.11212121212121207</v>
      </c>
      <c r="Q123" s="85">
        <f>N123*O123</f>
        <v>270.3</v>
      </c>
      <c r="R123" s="85">
        <f>P123*O123</f>
        <v>16.649999999999991</v>
      </c>
      <c r="S123" s="85">
        <f>N123*D123+L123</f>
        <v>129.69999999999999</v>
      </c>
      <c r="T123" s="85">
        <f>F123-P123*D123</f>
        <v>43.95</v>
      </c>
      <c r="U123" s="85">
        <f>N123*E123</f>
        <v>91.920202020202012</v>
      </c>
      <c r="V123" s="85">
        <f>K123-P123*E123</f>
        <v>95.337878787878793</v>
      </c>
      <c r="W123" s="85">
        <f>N123*E123+M123</f>
        <v>142.420202020202</v>
      </c>
      <c r="X123" s="85">
        <f>G123-P123*E123</f>
        <v>34.737878787878799</v>
      </c>
      <c r="Y123" s="85">
        <f>R123*X123+T123*V123</f>
        <v>4768.4854545454555</v>
      </c>
      <c r="Z123" s="85">
        <f>S123*V123+T123*U123+R123*W123-Q123*X123</f>
        <v>9386.8634848484762</v>
      </c>
      <c r="AA123" s="85">
        <f>S123*U123-Q123*W123</f>
        <v>-26574.130404040403</v>
      </c>
      <c r="AB123" s="100">
        <f>N123-P123*AC123</f>
        <v>1.6437903389961872</v>
      </c>
      <c r="AC123" s="100">
        <f>(-Z123+(Z123^2-4*Y123*AA123)^0.5)/(2*Y123)</f>
        <v>1.5734014810249974</v>
      </c>
      <c r="AD123" s="22"/>
      <c r="AE123" s="22"/>
      <c r="AF123" s="22"/>
      <c r="AG123" s="22"/>
      <c r="AH123" s="108"/>
      <c r="AI123" s="22"/>
      <c r="AJ123" s="22"/>
      <c r="AK123" s="22"/>
      <c r="AL123" s="50"/>
      <c r="AM123" s="49"/>
      <c r="AN123" s="49"/>
    </row>
    <row r="124" spans="1:40" x14ac:dyDescent="0.3">
      <c r="A124" s="1">
        <f t="shared" si="145"/>
        <v>1</v>
      </c>
      <c r="B124" s="82"/>
      <c r="C124" s="55"/>
      <c r="D124" s="83">
        <f t="shared" ref="D124:D131" si="147">C9</f>
        <v>51.688314946478485</v>
      </c>
      <c r="E124" s="83">
        <f t="shared" ref="E124:E131" si="148">D9</f>
        <v>53.317476670764378</v>
      </c>
      <c r="F124" s="83">
        <f t="shared" ref="F124:F131" si="149">E9</f>
        <v>51.688314946478485</v>
      </c>
      <c r="G124" s="83">
        <f t="shared" ref="G124:G131" si="150">F9</f>
        <v>42.653981336611508</v>
      </c>
      <c r="H124" s="83">
        <f t="shared" ref="H124:H131" si="151">G9</f>
        <v>82.701303914365582</v>
      </c>
      <c r="I124" s="83">
        <f t="shared" ref="I124:I131" si="152">H9</f>
        <v>106.63495334152876</v>
      </c>
      <c r="J124" s="83">
        <f t="shared" ref="J124:J131" si="153">I9</f>
        <v>103.37662989295697</v>
      </c>
      <c r="K124" s="83">
        <f t="shared" ref="K124:K131" si="154">J9</f>
        <v>106.63495334152876</v>
      </c>
      <c r="L124" s="84">
        <f t="shared" ref="L124:L131" si="155">R9</f>
        <v>41.350651957182791</v>
      </c>
      <c r="M124" s="84">
        <f t="shared" ref="M124:M131" si="156">S9</f>
        <v>53.317476670764378</v>
      </c>
      <c r="N124" s="101">
        <f t="shared" ref="N124:N131" si="157">C$123*(H124+I124)/J124</f>
        <v>1.8315189559956218</v>
      </c>
      <c r="O124" s="84">
        <f t="shared" ref="O124:O174" si="158">J124+D124</f>
        <v>155.06494483943544</v>
      </c>
      <c r="P124" s="101">
        <f t="shared" ref="P124:P174" si="159">(K124-F124-G124)/J124</f>
        <v>0.118911373597373</v>
      </c>
      <c r="Q124" s="85">
        <f t="shared" ref="Q124:Q174" si="160">N124*O124</f>
        <v>284.00438588384145</v>
      </c>
      <c r="R124" s="85">
        <f t="shared" ref="R124:R174" si="161">P124*O124</f>
        <v>18.438985587658145</v>
      </c>
      <c r="S124" s="85">
        <f t="shared" ref="S124:S174" si="162">N124*D124+L124</f>
        <v>136.01878058512995</v>
      </c>
      <c r="T124" s="85">
        <f t="shared" ref="T124:T174" si="163">F124-P124*D124</f>
        <v>45.541986417259103</v>
      </c>
      <c r="U124" s="85">
        <f t="shared" ref="U124:U174" si="164">N124*E124</f>
        <v>97.65196920835929</v>
      </c>
      <c r="V124" s="85">
        <f t="shared" ref="V124:V174" si="165">K124-P124*E124</f>
        <v>100.29489895386227</v>
      </c>
      <c r="W124" s="85">
        <f t="shared" ref="W124:W174" si="166">N124*E124+M124</f>
        <v>150.96944587912367</v>
      </c>
      <c r="X124" s="85">
        <f t="shared" ref="X124:X174" si="167">G124-P124*E124</f>
        <v>36.313926948945024</v>
      </c>
      <c r="Y124" s="85">
        <f t="shared" ref="Y124:Y174" si="168">R124*X124+T124*V124</f>
        <v>5237.2209015200369</v>
      </c>
      <c r="Z124" s="85">
        <f t="shared" ref="Z124:Z174" si="169">S124*V124+T124*U124+R124*W124-Q124*X124</f>
        <v>10559.66342449496</v>
      </c>
      <c r="AA124" s="85">
        <f t="shared" ref="AA124:AA174" si="170">S124*U124-Q124*W124</f>
        <v>-29593.482990666664</v>
      </c>
      <c r="AB124" s="100">
        <f t="shared" ref="AB124:AB174" si="171">N124-P124*AC124</f>
        <v>1.6443635173565059</v>
      </c>
      <c r="AC124" s="100">
        <f t="shared" ref="AC124:AC174" si="172">(-Z124+(Z124^2-4*Y124*AA124)^0.5)/(2*Y124)</f>
        <v>1.5739069609338916</v>
      </c>
      <c r="AD124" s="22"/>
      <c r="AE124" s="22"/>
      <c r="AF124" s="22"/>
      <c r="AG124" s="22"/>
      <c r="AH124" s="108"/>
      <c r="AI124" s="22"/>
      <c r="AJ124" s="22"/>
      <c r="AK124" s="22"/>
      <c r="AL124" s="50"/>
      <c r="AM124" s="49"/>
      <c r="AN124" s="49"/>
    </row>
    <row r="125" spans="1:40" x14ac:dyDescent="0.3">
      <c r="A125" s="1">
        <f t="shared" si="145"/>
        <v>2</v>
      </c>
      <c r="B125" s="82"/>
      <c r="C125" s="56"/>
      <c r="D125" s="83">
        <f t="shared" si="147"/>
        <v>54.097183210168041</v>
      </c>
      <c r="E125" s="83">
        <f t="shared" si="148"/>
        <v>56.164431061348779</v>
      </c>
      <c r="F125" s="83">
        <f t="shared" si="149"/>
        <v>54.097183210168041</v>
      </c>
      <c r="G125" s="83">
        <f t="shared" si="150"/>
        <v>44.931544849079025</v>
      </c>
      <c r="H125" s="83">
        <f t="shared" si="151"/>
        <v>86.555493136268865</v>
      </c>
      <c r="I125" s="83">
        <f t="shared" si="152"/>
        <v>112.32886212269756</v>
      </c>
      <c r="J125" s="83">
        <f t="shared" si="153"/>
        <v>108.19436642033608</v>
      </c>
      <c r="K125" s="83">
        <f t="shared" si="154"/>
        <v>112.32886212269756</v>
      </c>
      <c r="L125" s="84">
        <f t="shared" si="155"/>
        <v>43.277746568134432</v>
      </c>
      <c r="M125" s="84">
        <f t="shared" si="156"/>
        <v>56.164431061348779</v>
      </c>
      <c r="N125" s="101">
        <f t="shared" si="157"/>
        <v>1.8382135950248919</v>
      </c>
      <c r="O125" s="84">
        <f t="shared" si="158"/>
        <v>162.29154963050411</v>
      </c>
      <c r="P125" s="101">
        <f t="shared" si="159"/>
        <v>0.12292815701493508</v>
      </c>
      <c r="Q125" s="85">
        <f t="shared" si="160"/>
        <v>298.32653288844961</v>
      </c>
      <c r="R125" s="85">
        <f t="shared" si="161"/>
        <v>19.950201095175739</v>
      </c>
      <c r="S125" s="85">
        <f t="shared" si="162"/>
        <v>142.71992419761764</v>
      </c>
      <c r="T125" s="85">
        <f t="shared" si="163"/>
        <v>47.447116178442798</v>
      </c>
      <c r="U125" s="85">
        <f t="shared" si="164"/>
        <v>103.24222073380965</v>
      </c>
      <c r="V125" s="85">
        <f t="shared" si="165"/>
        <v>105.42467212253358</v>
      </c>
      <c r="W125" s="85">
        <f t="shared" si="166"/>
        <v>159.40665179515844</v>
      </c>
      <c r="X125" s="85">
        <f t="shared" si="167"/>
        <v>38.027354848915046</v>
      </c>
      <c r="Y125" s="85">
        <f t="shared" si="168"/>
        <v>5760.7500426255519</v>
      </c>
      <c r="Z125" s="85">
        <f t="shared" si="169"/>
        <v>11780.372687790659</v>
      </c>
      <c r="AA125" s="85">
        <f t="shared" si="170"/>
        <v>-32820.511832282951</v>
      </c>
      <c r="AB125" s="100">
        <f t="shared" si="171"/>
        <v>1.6446996712432436</v>
      </c>
      <c r="AC125" s="100">
        <f t="shared" si="172"/>
        <v>1.574203408566009</v>
      </c>
      <c r="AD125" s="22"/>
      <c r="AE125" s="22"/>
      <c r="AF125" s="22"/>
      <c r="AG125" s="22"/>
      <c r="AH125" s="108"/>
      <c r="AI125" s="22"/>
      <c r="AJ125" s="22"/>
      <c r="AK125" s="22"/>
      <c r="AL125" s="50"/>
      <c r="AM125" s="49"/>
      <c r="AN125" s="49"/>
    </row>
    <row r="126" spans="1:40" x14ac:dyDescent="0.3">
      <c r="A126" s="1">
        <f t="shared" si="145"/>
        <v>3</v>
      </c>
      <c r="B126" s="82"/>
      <c r="C126" s="57"/>
      <c r="D126" s="83">
        <f t="shared" si="147"/>
        <v>56.703869600682644</v>
      </c>
      <c r="E126" s="83">
        <f t="shared" si="148"/>
        <v>59.074576918885036</v>
      </c>
      <c r="F126" s="83">
        <f t="shared" si="149"/>
        <v>56.703869600682644</v>
      </c>
      <c r="G126" s="83">
        <f t="shared" si="150"/>
        <v>47.25966153510803</v>
      </c>
      <c r="H126" s="83">
        <f t="shared" si="151"/>
        <v>90.726191361092233</v>
      </c>
      <c r="I126" s="83">
        <f t="shared" si="152"/>
        <v>118.14915383777007</v>
      </c>
      <c r="J126" s="83">
        <f t="shared" si="153"/>
        <v>113.40773920136529</v>
      </c>
      <c r="K126" s="83">
        <f t="shared" si="154"/>
        <v>118.14915383777007</v>
      </c>
      <c r="L126" s="84">
        <f t="shared" si="155"/>
        <v>45.363095680546117</v>
      </c>
      <c r="M126" s="84">
        <f t="shared" si="156"/>
        <v>59.074576918885036</v>
      </c>
      <c r="N126" s="101">
        <f t="shared" si="157"/>
        <v>1.8418085632408736</v>
      </c>
      <c r="O126" s="84">
        <f t="shared" si="158"/>
        <v>170.11160880204793</v>
      </c>
      <c r="P126" s="101">
        <f t="shared" si="159"/>
        <v>0.12508513794452417</v>
      </c>
      <c r="Q126" s="85">
        <f t="shared" si="160"/>
        <v>313.31301779829346</v>
      </c>
      <c r="R126" s="85">
        <f t="shared" si="161"/>
        <v>21.278434052969097</v>
      </c>
      <c r="S126" s="85">
        <f t="shared" si="162"/>
        <v>149.80076827997726</v>
      </c>
      <c r="T126" s="85">
        <f t="shared" si="163"/>
        <v>49.611058249692945</v>
      </c>
      <c r="U126" s="85">
        <f t="shared" si="164"/>
        <v>108.80406163903412</v>
      </c>
      <c r="V126" s="85">
        <f t="shared" si="165"/>
        <v>110.75980223485693</v>
      </c>
      <c r="W126" s="85">
        <f t="shared" si="166"/>
        <v>167.87863855791915</v>
      </c>
      <c r="X126" s="85">
        <f t="shared" si="167"/>
        <v>39.870309932194893</v>
      </c>
      <c r="Y126" s="85">
        <f t="shared" si="168"/>
        <v>6343.2887609616064</v>
      </c>
      <c r="Z126" s="85">
        <f t="shared" si="169"/>
        <v>13070.095523144879</v>
      </c>
      <c r="AA126" s="85">
        <f t="shared" si="170"/>
        <v>-36299.630844941283</v>
      </c>
      <c r="AB126" s="100">
        <f t="shared" si="171"/>
        <v>1.6448792981617331</v>
      </c>
      <c r="AC126" s="100">
        <f t="shared" si="172"/>
        <v>1.5743618172006943</v>
      </c>
      <c r="AD126" s="22"/>
      <c r="AE126" s="22"/>
      <c r="AF126" s="22"/>
      <c r="AG126" s="22"/>
      <c r="AH126" s="108"/>
      <c r="AI126" s="22"/>
      <c r="AJ126" s="22"/>
      <c r="AK126" s="22"/>
      <c r="AL126" s="50"/>
      <c r="AM126" s="49"/>
      <c r="AN126" s="49"/>
    </row>
    <row r="127" spans="1:40" x14ac:dyDescent="0.3">
      <c r="A127" s="1">
        <f t="shared" si="145"/>
        <v>4</v>
      </c>
      <c r="B127" s="82"/>
      <c r="C127" s="53"/>
      <c r="D127" s="83">
        <f t="shared" si="147"/>
        <v>59.488371326110951</v>
      </c>
      <c r="E127" s="83">
        <f t="shared" si="148"/>
        <v>62.081116868863347</v>
      </c>
      <c r="F127" s="83">
        <f t="shared" si="149"/>
        <v>59.488371326110951</v>
      </c>
      <c r="G127" s="83">
        <f t="shared" si="150"/>
        <v>49.664893495090681</v>
      </c>
      <c r="H127" s="83">
        <f t="shared" si="151"/>
        <v>87.79228736233874</v>
      </c>
      <c r="I127" s="83">
        <f t="shared" si="152"/>
        <v>124.16223373772669</v>
      </c>
      <c r="J127" s="83">
        <f t="shared" si="153"/>
        <v>118.9767426522219</v>
      </c>
      <c r="K127" s="83">
        <f t="shared" si="154"/>
        <v>124.16223373772669</v>
      </c>
      <c r="L127" s="84">
        <f t="shared" si="155"/>
        <v>43.89614368116937</v>
      </c>
      <c r="M127" s="84">
        <f t="shared" si="156"/>
        <v>62.081116868863347</v>
      </c>
      <c r="N127" s="101">
        <f t="shared" si="157"/>
        <v>1.7814786014072068</v>
      </c>
      <c r="O127" s="84">
        <f t="shared" si="158"/>
        <v>178.46511397833285</v>
      </c>
      <c r="P127" s="101">
        <f t="shared" si="159"/>
        <v>0.12615044404432407</v>
      </c>
      <c r="Q127" s="85">
        <f t="shared" si="160"/>
        <v>317.93178165009817</v>
      </c>
      <c r="R127" s="85">
        <f t="shared" si="161"/>
        <v>22.513453374787595</v>
      </c>
      <c r="S127" s="85">
        <f t="shared" si="162"/>
        <v>149.8734042312021</v>
      </c>
      <c r="T127" s="85">
        <f t="shared" si="163"/>
        <v>51.983886867848419</v>
      </c>
      <c r="U127" s="85">
        <f t="shared" si="164"/>
        <v>110.59618125334003</v>
      </c>
      <c r="V127" s="85">
        <f t="shared" si="165"/>
        <v>116.330673277952</v>
      </c>
      <c r="W127" s="85">
        <f t="shared" si="166"/>
        <v>172.67729812220338</v>
      </c>
      <c r="X127" s="85">
        <f t="shared" si="167"/>
        <v>41.833333035315988</v>
      </c>
      <c r="Y127" s="85">
        <f t="shared" si="168"/>
        <v>6989.1333517442417</v>
      </c>
      <c r="Z127" s="85">
        <f t="shared" si="169"/>
        <v>13771.509590842687</v>
      </c>
      <c r="AA127" s="85">
        <f t="shared" si="170"/>
        <v>-38324.174863108143</v>
      </c>
      <c r="AB127" s="100">
        <f t="shared" si="171"/>
        <v>1.5852806333919631</v>
      </c>
      <c r="AC127" s="100">
        <f t="shared" si="172"/>
        <v>1.5552697376658287</v>
      </c>
      <c r="AD127" s="22"/>
      <c r="AE127" s="22"/>
      <c r="AF127" s="22"/>
      <c r="AG127" s="22"/>
      <c r="AH127" s="108"/>
      <c r="AI127" s="22"/>
      <c r="AJ127" s="22"/>
      <c r="AK127" s="22"/>
      <c r="AL127" s="50"/>
      <c r="AM127" s="49"/>
      <c r="AN127" s="49"/>
    </row>
    <row r="128" spans="1:40" x14ac:dyDescent="0.3">
      <c r="A128" s="1">
        <f t="shared" si="145"/>
        <v>5</v>
      </c>
      <c r="B128" s="82"/>
      <c r="C128" s="53"/>
      <c r="D128" s="83">
        <f t="shared" si="147"/>
        <v>62.773857458217051</v>
      </c>
      <c r="E128" s="83">
        <f t="shared" si="148"/>
        <v>64.86054755488351</v>
      </c>
      <c r="F128" s="83">
        <f t="shared" si="149"/>
        <v>62.773857458217051</v>
      </c>
      <c r="G128" s="83">
        <f t="shared" si="150"/>
        <v>51.88843804390681</v>
      </c>
      <c r="H128" s="83">
        <f t="shared" si="151"/>
        <v>92.6409718397407</v>
      </c>
      <c r="I128" s="83">
        <f t="shared" si="152"/>
        <v>129.72109510976702</v>
      </c>
      <c r="J128" s="83">
        <f t="shared" si="153"/>
        <v>125.5477149164341</v>
      </c>
      <c r="K128" s="83">
        <f t="shared" si="154"/>
        <v>129.72109510976702</v>
      </c>
      <c r="L128" s="84">
        <f t="shared" si="155"/>
        <v>46.32048591987035</v>
      </c>
      <c r="M128" s="84">
        <f t="shared" si="156"/>
        <v>64.86054755488351</v>
      </c>
      <c r="N128" s="101">
        <f t="shared" si="157"/>
        <v>1.771135915118123</v>
      </c>
      <c r="O128" s="84">
        <f t="shared" si="158"/>
        <v>188.32157237465117</v>
      </c>
      <c r="P128" s="101">
        <f t="shared" si="159"/>
        <v>0.11994483227087373</v>
      </c>
      <c r="Q128" s="85">
        <f t="shared" si="160"/>
        <v>333.54310042426164</v>
      </c>
      <c r="R128" s="85">
        <f t="shared" si="161"/>
        <v>22.588199411464743</v>
      </c>
      <c r="S128" s="85">
        <f t="shared" si="162"/>
        <v>157.50151939462421</v>
      </c>
      <c r="T128" s="85">
        <f t="shared" si="163"/>
        <v>55.244457654395475</v>
      </c>
      <c r="U128" s="85">
        <f t="shared" si="164"/>
        <v>114.87684524868114</v>
      </c>
      <c r="V128" s="85">
        <f t="shared" si="165"/>
        <v>121.94140761229949</v>
      </c>
      <c r="W128" s="85">
        <f t="shared" si="166"/>
        <v>179.73739280356466</v>
      </c>
      <c r="X128" s="85">
        <f t="shared" si="167"/>
        <v>44.108750546439275</v>
      </c>
      <c r="Y128" s="85">
        <f t="shared" si="168"/>
        <v>7732.9241822885815</v>
      </c>
      <c r="Z128" s="85">
        <f t="shared" si="169"/>
        <v>14900.040646111656</v>
      </c>
      <c r="AA128" s="85">
        <f t="shared" si="170"/>
        <v>-41856.889587945931</v>
      </c>
      <c r="AB128" s="100">
        <f t="shared" si="171"/>
        <v>1.5846558163850508</v>
      </c>
      <c r="AC128" s="100">
        <f t="shared" si="172"/>
        <v>1.5547155738393175</v>
      </c>
      <c r="AD128" s="22"/>
      <c r="AE128" s="22"/>
      <c r="AF128" s="22"/>
      <c r="AG128" s="22"/>
      <c r="AH128" s="108"/>
      <c r="AI128" s="22"/>
      <c r="AJ128" s="22"/>
      <c r="AK128" s="22"/>
      <c r="AL128" s="50"/>
      <c r="AM128" s="49"/>
      <c r="AN128" s="49"/>
    </row>
    <row r="129" spans="1:40" x14ac:dyDescent="0.3">
      <c r="A129" s="1">
        <f t="shared" si="145"/>
        <v>6</v>
      </c>
      <c r="B129" s="82"/>
      <c r="C129" s="53"/>
      <c r="D129" s="83">
        <f t="shared" si="147"/>
        <v>66.125592778407025</v>
      </c>
      <c r="E129" s="83">
        <f t="shared" si="148"/>
        <v>67.883450658885977</v>
      </c>
      <c r="F129" s="83">
        <f t="shared" si="149"/>
        <v>66.125592778407025</v>
      </c>
      <c r="G129" s="83">
        <f t="shared" si="150"/>
        <v>54.306760527108786</v>
      </c>
      <c r="H129" s="83">
        <f t="shared" si="151"/>
        <v>97.587426143885708</v>
      </c>
      <c r="I129" s="83">
        <f t="shared" si="152"/>
        <v>120.26807510586282</v>
      </c>
      <c r="J129" s="83">
        <f t="shared" si="153"/>
        <v>132.25118555681405</v>
      </c>
      <c r="K129" s="83">
        <f t="shared" si="154"/>
        <v>135.76690131777195</v>
      </c>
      <c r="L129" s="84">
        <f t="shared" si="155"/>
        <v>48.793713071942854</v>
      </c>
      <c r="M129" s="84">
        <f t="shared" si="156"/>
        <v>60.13403755293141</v>
      </c>
      <c r="N129" s="101">
        <f t="shared" si="157"/>
        <v>1.6472858094429674</v>
      </c>
      <c r="O129" s="84">
        <f t="shared" si="158"/>
        <v>198.37677833522108</v>
      </c>
      <c r="P129" s="101">
        <f t="shared" si="159"/>
        <v>0.11595017426644197</v>
      </c>
      <c r="Q129" s="85">
        <f t="shared" si="160"/>
        <v>326.78325187462275</v>
      </c>
      <c r="R129" s="85">
        <f t="shared" si="161"/>
        <v>23.001822018384214</v>
      </c>
      <c r="S129" s="85">
        <f t="shared" si="162"/>
        <v>157.72146369681712</v>
      </c>
      <c r="T129" s="85">
        <f t="shared" si="163"/>
        <v>58.458318772278957</v>
      </c>
      <c r="U129" s="85">
        <f t="shared" si="164"/>
        <v>111.82344496640472</v>
      </c>
      <c r="V129" s="85">
        <f t="shared" si="165"/>
        <v>127.89580338406671</v>
      </c>
      <c r="W129" s="85">
        <f t="shared" si="166"/>
        <v>171.95748251933614</v>
      </c>
      <c r="X129" s="85">
        <f t="shared" si="167"/>
        <v>46.435662593403542</v>
      </c>
      <c r="Y129" s="85">
        <f t="shared" si="168"/>
        <v>8544.6784901416959</v>
      </c>
      <c r="Z129" s="85">
        <f t="shared" si="169"/>
        <v>15489.862484889814</v>
      </c>
      <c r="AA129" s="85">
        <f t="shared" si="170"/>
        <v>-38555.867906120431</v>
      </c>
      <c r="AB129" s="100">
        <f t="shared" si="171"/>
        <v>1.484595467469648</v>
      </c>
      <c r="AC129" s="100">
        <f t="shared" si="172"/>
        <v>1.4031056270728259</v>
      </c>
      <c r="AD129" s="22"/>
      <c r="AE129" s="22"/>
      <c r="AF129" s="22"/>
      <c r="AG129" s="22"/>
      <c r="AH129" s="108"/>
      <c r="AI129" s="22"/>
      <c r="AJ129" s="22"/>
      <c r="AK129" s="22"/>
      <c r="AL129" s="50"/>
      <c r="AM129" s="49"/>
      <c r="AN129" s="49"/>
    </row>
    <row r="130" spans="1:40" x14ac:dyDescent="0.3">
      <c r="A130" s="1">
        <f t="shared" si="145"/>
        <v>7</v>
      </c>
      <c r="B130" s="82"/>
      <c r="C130" s="53"/>
      <c r="D130" s="83">
        <f t="shared" si="147"/>
        <v>68.836205722378878</v>
      </c>
      <c r="E130" s="83">
        <f t="shared" si="148"/>
        <v>71.889124866094008</v>
      </c>
      <c r="F130" s="83">
        <f t="shared" si="149"/>
        <v>68.836205722378878</v>
      </c>
      <c r="G130" s="83">
        <f t="shared" si="150"/>
        <v>57.511299892875208</v>
      </c>
      <c r="H130" s="83">
        <f t="shared" si="151"/>
        <v>101.58771906165131</v>
      </c>
      <c r="I130" s="83">
        <f t="shared" si="152"/>
        <v>127.36486705922017</v>
      </c>
      <c r="J130" s="83">
        <f t="shared" si="153"/>
        <v>137.67241144475776</v>
      </c>
      <c r="K130" s="83">
        <f t="shared" si="154"/>
        <v>143.77824973218802</v>
      </c>
      <c r="L130" s="84">
        <f t="shared" si="155"/>
        <v>50.793859530825657</v>
      </c>
      <c r="M130" s="84">
        <f t="shared" si="156"/>
        <v>63.682433529610087</v>
      </c>
      <c r="N130" s="101">
        <f t="shared" si="157"/>
        <v>1.6630244485311474</v>
      </c>
      <c r="O130" s="84">
        <f t="shared" si="158"/>
        <v>206.50861716713663</v>
      </c>
      <c r="P130" s="101">
        <f t="shared" si="159"/>
        <v>0.12661029129956197</v>
      </c>
      <c r="Q130" s="85">
        <f t="shared" si="160"/>
        <v>343.42887918130725</v>
      </c>
      <c r="R130" s="85">
        <f t="shared" si="161"/>
        <v>26.146116175400895</v>
      </c>
      <c r="S130" s="85">
        <f t="shared" si="162"/>
        <v>165.27015259126142</v>
      </c>
      <c r="T130" s="85">
        <f t="shared" si="163"/>
        <v>60.12083366391191</v>
      </c>
      <c r="U130" s="85">
        <f t="shared" si="164"/>
        <v>119.55337223582278</v>
      </c>
      <c r="V130" s="85">
        <f t="shared" si="165"/>
        <v>134.67634669162126</v>
      </c>
      <c r="W130" s="85">
        <f t="shared" si="166"/>
        <v>183.23580576543287</v>
      </c>
      <c r="X130" s="85">
        <f t="shared" si="167"/>
        <v>48.409396852308461</v>
      </c>
      <c r="Y130" s="85">
        <f t="shared" si="168"/>
        <v>9362.5719519918384</v>
      </c>
      <c r="Z130" s="85">
        <f t="shared" si="169"/>
        <v>17611.348536512316</v>
      </c>
      <c r="AA130" s="85">
        <f t="shared" si="170"/>
        <v>-43169.863327692023</v>
      </c>
      <c r="AB130" s="100">
        <f t="shared" si="171"/>
        <v>1.4852985600333128</v>
      </c>
      <c r="AC130" s="100">
        <f t="shared" si="172"/>
        <v>1.4037238732618689</v>
      </c>
      <c r="AD130" s="22"/>
      <c r="AE130" s="22"/>
      <c r="AF130" s="22"/>
      <c r="AG130" s="22"/>
      <c r="AH130" s="108"/>
      <c r="AI130" s="22"/>
      <c r="AJ130" s="22"/>
      <c r="AK130" s="22"/>
      <c r="AL130" s="50"/>
      <c r="AM130" s="49"/>
      <c r="AN130" s="49"/>
    </row>
    <row r="131" spans="1:40" x14ac:dyDescent="0.3">
      <c r="A131" s="1">
        <f t="shared" si="145"/>
        <v>8</v>
      </c>
      <c r="B131" s="82"/>
      <c r="C131" s="53"/>
      <c r="D131" s="83">
        <f t="shared" si="147"/>
        <v>71.987923310271754</v>
      </c>
      <c r="E131" s="83">
        <f t="shared" si="148"/>
        <v>75.786539559630896</v>
      </c>
      <c r="F131" s="83">
        <f t="shared" si="149"/>
        <v>71.987923310271754</v>
      </c>
      <c r="G131" s="83">
        <f t="shared" si="150"/>
        <v>60.629231647704721</v>
      </c>
      <c r="H131" s="83">
        <f t="shared" si="151"/>
        <v>97.991461159732097</v>
      </c>
      <c r="I131" s="83">
        <f t="shared" si="152"/>
        <v>134.26985728189428</v>
      </c>
      <c r="J131" s="83">
        <f t="shared" si="153"/>
        <v>143.97584662054351</v>
      </c>
      <c r="K131" s="83">
        <f t="shared" si="154"/>
        <v>151.57307911926179</v>
      </c>
      <c r="L131" s="84">
        <f t="shared" si="155"/>
        <v>48.995730579866049</v>
      </c>
      <c r="M131" s="84">
        <f t="shared" si="156"/>
        <v>67.134928640947138</v>
      </c>
      <c r="N131" s="101">
        <f t="shared" si="157"/>
        <v>1.6131964068512423</v>
      </c>
      <c r="O131" s="84">
        <f t="shared" si="158"/>
        <v>215.96376993081526</v>
      </c>
      <c r="P131" s="101">
        <f t="shared" si="159"/>
        <v>0.13166044587495795</v>
      </c>
      <c r="Q131" s="85">
        <f t="shared" si="160"/>
        <v>348.39197766243956</v>
      </c>
      <c r="R131" s="85">
        <f t="shared" si="161"/>
        <v>28.433886241927976</v>
      </c>
      <c r="S131" s="85">
        <f t="shared" si="162"/>
        <v>165.12638980067925</v>
      </c>
      <c r="T131" s="85">
        <f t="shared" si="163"/>
        <v>62.509961229629099</v>
      </c>
      <c r="U131" s="85">
        <f t="shared" si="164"/>
        <v>122.25857330528609</v>
      </c>
      <c r="V131" s="85">
        <f t="shared" si="165"/>
        <v>141.59498952952066</v>
      </c>
      <c r="W131" s="85">
        <f t="shared" si="166"/>
        <v>189.39350194623324</v>
      </c>
      <c r="X131" s="85">
        <f t="shared" si="167"/>
        <v>50.651142057963575</v>
      </c>
      <c r="Y131" s="85">
        <f t="shared" si="168"/>
        <v>10291.306117099944</v>
      </c>
      <c r="Z131" s="85">
        <f t="shared" si="169"/>
        <v>18762.189849042388</v>
      </c>
      <c r="AA131" s="85">
        <f t="shared" si="170"/>
        <v>-45795.059867379707</v>
      </c>
      <c r="AB131" s="100">
        <f t="shared" si="171"/>
        <v>1.4306562704477643</v>
      </c>
      <c r="AC131" s="100">
        <f t="shared" si="172"/>
        <v>1.3864462875725181</v>
      </c>
      <c r="AD131" s="22"/>
      <c r="AE131" s="22"/>
      <c r="AF131" s="22"/>
      <c r="AG131" s="22"/>
      <c r="AH131" s="108"/>
      <c r="AI131" s="22"/>
      <c r="AJ131" s="22"/>
      <c r="AK131" s="22"/>
      <c r="AL131" s="50"/>
      <c r="AM131" s="49"/>
      <c r="AN131" s="49"/>
    </row>
    <row r="132" spans="1:40" x14ac:dyDescent="0.3">
      <c r="A132" s="1">
        <f t="shared" si="145"/>
        <v>9</v>
      </c>
      <c r="B132" s="82"/>
      <c r="C132" s="53"/>
      <c r="D132" s="83">
        <f t="shared" ref="D132:K141" si="173">C17</f>
        <v>75.847478555210941</v>
      </c>
      <c r="E132" s="83">
        <f t="shared" si="173"/>
        <v>79.301979537431791</v>
      </c>
      <c r="F132" s="83">
        <f t="shared" si="173"/>
        <v>75.847478555210941</v>
      </c>
      <c r="G132" s="83">
        <f t="shared" si="173"/>
        <v>63.441583629945434</v>
      </c>
      <c r="H132" s="83">
        <f t="shared" si="173"/>
        <v>103.24516817734145</v>
      </c>
      <c r="I132" s="83">
        <f t="shared" si="173"/>
        <v>140.49810872133355</v>
      </c>
      <c r="J132" s="83">
        <f t="shared" si="173"/>
        <v>151.69495711042188</v>
      </c>
      <c r="K132" s="83">
        <f t="shared" si="173"/>
        <v>158.60395907486358</v>
      </c>
      <c r="L132" s="84">
        <f t="shared" ref="L132:L174" si="174">R17</f>
        <v>51.622584088670727</v>
      </c>
      <c r="M132" s="84">
        <f t="shared" ref="M132:M174" si="175">S17</f>
        <v>70.249054360666776</v>
      </c>
      <c r="N132" s="101">
        <f t="shared" ref="N132:N174" si="176">C$123*(H132+I132)/J132</f>
        <v>1.6067988121796906</v>
      </c>
      <c r="O132" s="84">
        <f t="shared" si="158"/>
        <v>227.54243566563281</v>
      </c>
      <c r="P132" s="101">
        <f t="shared" si="159"/>
        <v>0.12732721810684514</v>
      </c>
      <c r="Q132" s="85">
        <f t="shared" si="160"/>
        <v>365.61491534801246</v>
      </c>
      <c r="R132" s="85">
        <f t="shared" si="161"/>
        <v>28.972345334560806</v>
      </c>
      <c r="S132" s="85">
        <f t="shared" si="162"/>
        <v>173.49422253800822</v>
      </c>
      <c r="T132" s="85">
        <f t="shared" si="163"/>
        <v>66.190030110357341</v>
      </c>
      <c r="U132" s="85">
        <f t="shared" si="164"/>
        <v>127.42232652424353</v>
      </c>
      <c r="V132" s="85">
        <f t="shared" si="165"/>
        <v>148.50665862999642</v>
      </c>
      <c r="W132" s="85">
        <f t="shared" si="166"/>
        <v>197.67138088491032</v>
      </c>
      <c r="X132" s="85">
        <f t="shared" si="167"/>
        <v>53.344283185078282</v>
      </c>
      <c r="Y132" s="85">
        <f t="shared" si="168"/>
        <v>11375.169200370716</v>
      </c>
      <c r="Z132" s="85">
        <f t="shared" si="169"/>
        <v>20422.672838844403</v>
      </c>
      <c r="AA132" s="85">
        <f t="shared" si="170"/>
        <v>-50164.567714653356</v>
      </c>
      <c r="AB132" s="100">
        <f t="shared" si="171"/>
        <v>1.4303059160350993</v>
      </c>
      <c r="AC132" s="100">
        <f t="shared" si="172"/>
        <v>1.386136434681934</v>
      </c>
      <c r="AD132" s="22"/>
      <c r="AE132" s="22"/>
      <c r="AF132" s="22"/>
      <c r="AG132" s="22"/>
      <c r="AH132" s="108"/>
      <c r="AI132" s="22"/>
      <c r="AJ132" s="22"/>
      <c r="AK132" s="22"/>
      <c r="AL132" s="50"/>
      <c r="AM132" s="49"/>
      <c r="AN132" s="49"/>
    </row>
    <row r="133" spans="1:40" x14ac:dyDescent="0.3">
      <c r="A133" s="1">
        <f t="shared" si="145"/>
        <v>10</v>
      </c>
      <c r="B133" s="82"/>
      <c r="C133" s="53"/>
      <c r="D133" s="83">
        <f t="shared" si="173"/>
        <v>79.856578900226253</v>
      </c>
      <c r="E133" s="83">
        <f t="shared" si="173"/>
        <v>83.040481213592216</v>
      </c>
      <c r="F133" s="83">
        <f t="shared" si="173"/>
        <v>79.856578900226253</v>
      </c>
      <c r="G133" s="83">
        <f t="shared" si="173"/>
        <v>66.43238497087377</v>
      </c>
      <c r="H133" s="83">
        <f t="shared" si="173"/>
        <v>108.70243910111571</v>
      </c>
      <c r="I133" s="83">
        <f t="shared" si="173"/>
        <v>135.70023814096476</v>
      </c>
      <c r="J133" s="83">
        <f t="shared" si="173"/>
        <v>159.71315780045251</v>
      </c>
      <c r="K133" s="83">
        <f t="shared" si="173"/>
        <v>166.08096242718443</v>
      </c>
      <c r="L133" s="84">
        <f t="shared" si="174"/>
        <v>54.351219550557857</v>
      </c>
      <c r="M133" s="84">
        <f t="shared" si="175"/>
        <v>67.850119070482378</v>
      </c>
      <c r="N133" s="101">
        <f t="shared" si="176"/>
        <v>1.530260127643585</v>
      </c>
      <c r="O133" s="84">
        <f t="shared" si="158"/>
        <v>239.56973670067876</v>
      </c>
      <c r="P133" s="101">
        <f t="shared" si="159"/>
        <v>0.12392215412090696</v>
      </c>
      <c r="Q133" s="85">
        <f t="shared" si="160"/>
        <v>366.60401586312071</v>
      </c>
      <c r="R133" s="85">
        <f t="shared" si="161"/>
        <v>29.687997834126612</v>
      </c>
      <c r="S133" s="85">
        <f t="shared" si="162"/>
        <v>176.55255817159809</v>
      </c>
      <c r="T133" s="85">
        <f t="shared" si="163"/>
        <v>69.960579622184042</v>
      </c>
      <c r="U133" s="85">
        <f t="shared" si="164"/>
        <v>127.07353738149635</v>
      </c>
      <c r="V133" s="85">
        <f t="shared" si="165"/>
        <v>155.79040711595937</v>
      </c>
      <c r="W133" s="85">
        <f t="shared" si="166"/>
        <v>194.92365645197873</v>
      </c>
      <c r="X133" s="85">
        <f t="shared" si="167"/>
        <v>56.141829659648714</v>
      </c>
      <c r="Y133" s="85">
        <f t="shared" si="168"/>
        <v>12565.925698748099</v>
      </c>
      <c r="Z133" s="85">
        <f t="shared" si="169"/>
        <v>21600.406124204033</v>
      </c>
      <c r="AA133" s="85">
        <f t="shared" si="170"/>
        <v>-49024.637141401327</v>
      </c>
      <c r="AB133" s="100">
        <f t="shared" si="171"/>
        <v>1.3698296001756418</v>
      </c>
      <c r="AC133" s="100">
        <f t="shared" si="172"/>
        <v>1.294607317037243</v>
      </c>
      <c r="AD133" s="22"/>
      <c r="AE133" s="22"/>
      <c r="AF133" s="22"/>
      <c r="AG133" s="22"/>
      <c r="AH133" s="108"/>
      <c r="AI133" s="22"/>
      <c r="AJ133" s="22"/>
      <c r="AK133" s="22"/>
      <c r="AL133" s="50"/>
      <c r="AM133" s="49"/>
      <c r="AN133" s="49"/>
    </row>
    <row r="134" spans="1:40" x14ac:dyDescent="0.3">
      <c r="A134" s="1">
        <f t="shared" si="145"/>
        <v>11</v>
      </c>
      <c r="B134" s="82"/>
      <c r="C134" s="53"/>
      <c r="D134" s="83">
        <f t="shared" si="173"/>
        <v>83.436567755444671</v>
      </c>
      <c r="E134" s="83">
        <f t="shared" si="173"/>
        <v>87.62180540449026</v>
      </c>
      <c r="F134" s="83">
        <f t="shared" si="173"/>
        <v>83.436567755444671</v>
      </c>
      <c r="G134" s="83">
        <f t="shared" si="173"/>
        <v>70.097444323592214</v>
      </c>
      <c r="H134" s="83">
        <f t="shared" si="173"/>
        <v>113.57559452395526</v>
      </c>
      <c r="I134" s="83">
        <f t="shared" si="173"/>
        <v>143.1867889728025</v>
      </c>
      <c r="J134" s="83">
        <f t="shared" si="173"/>
        <v>166.87313551088934</v>
      </c>
      <c r="K134" s="83">
        <f t="shared" si="173"/>
        <v>175.24361080898052</v>
      </c>
      <c r="L134" s="84">
        <f t="shared" si="174"/>
        <v>56.78779726197763</v>
      </c>
      <c r="M134" s="84">
        <f t="shared" si="175"/>
        <v>71.593394486401252</v>
      </c>
      <c r="N134" s="101">
        <f t="shared" si="176"/>
        <v>1.5386681787375098</v>
      </c>
      <c r="O134" s="84">
        <f t="shared" si="158"/>
        <v>250.309703266334</v>
      </c>
      <c r="P134" s="101">
        <f t="shared" si="159"/>
        <v>0.13009642722586087</v>
      </c>
      <c r="Q134" s="85">
        <f t="shared" si="160"/>
        <v>385.14357524513667</v>
      </c>
      <c r="R134" s="85">
        <f t="shared" si="161"/>
        <v>32.564398094915454</v>
      </c>
      <c r="S134" s="85">
        <f t="shared" si="162"/>
        <v>185.16898901035651</v>
      </c>
      <c r="T134" s="85">
        <f t="shared" si="163"/>
        <v>72.58176839047286</v>
      </c>
      <c r="U134" s="85">
        <f t="shared" si="164"/>
        <v>134.82088373941951</v>
      </c>
      <c r="V134" s="85">
        <f t="shared" si="165"/>
        <v>163.84432697877671</v>
      </c>
      <c r="W134" s="85">
        <f t="shared" si="166"/>
        <v>206.41427822582077</v>
      </c>
      <c r="X134" s="85">
        <f t="shared" si="167"/>
        <v>58.6981604933884</v>
      </c>
      <c r="Y134" s="85">
        <f t="shared" si="168"/>
        <v>13803.581258612414</v>
      </c>
      <c r="Z134" s="85">
        <f t="shared" si="169"/>
        <v>24238.963875399604</v>
      </c>
      <c r="AA134" s="85">
        <f t="shared" si="170"/>
        <v>-54534.486358025853</v>
      </c>
      <c r="AB134" s="100">
        <f t="shared" si="171"/>
        <v>1.370201812524678</v>
      </c>
      <c r="AC134" s="100">
        <f t="shared" si="172"/>
        <v>1.2949346096980574</v>
      </c>
      <c r="AD134" s="22"/>
      <c r="AE134" s="22"/>
      <c r="AF134" s="22"/>
      <c r="AG134" s="22"/>
      <c r="AH134" s="108"/>
      <c r="AI134" s="22"/>
      <c r="AJ134" s="22"/>
      <c r="AK134" s="22"/>
      <c r="AL134" s="50"/>
      <c r="AM134" s="49"/>
      <c r="AN134" s="49"/>
    </row>
    <row r="135" spans="1:40" x14ac:dyDescent="0.3">
      <c r="A135" s="1">
        <f t="shared" si="145"/>
        <v>12</v>
      </c>
      <c r="B135" s="82"/>
      <c r="C135" s="53"/>
      <c r="D135" s="83">
        <f t="shared" si="173"/>
        <v>87.409244155834926</v>
      </c>
      <c r="E135" s="83">
        <f t="shared" si="173"/>
        <v>92.212037267588627</v>
      </c>
      <c r="F135" s="83">
        <f t="shared" si="173"/>
        <v>87.409244155834926</v>
      </c>
      <c r="G135" s="83">
        <f t="shared" si="173"/>
        <v>73.76962981407091</v>
      </c>
      <c r="H135" s="83">
        <f t="shared" si="173"/>
        <v>109.74639311696316</v>
      </c>
      <c r="I135" s="83">
        <f t="shared" si="173"/>
        <v>150.68789623809539</v>
      </c>
      <c r="J135" s="83">
        <f t="shared" si="173"/>
        <v>174.81848831166985</v>
      </c>
      <c r="K135" s="83">
        <f t="shared" si="173"/>
        <v>184.42407453517725</v>
      </c>
      <c r="L135" s="84">
        <f t="shared" si="174"/>
        <v>54.873196558481581</v>
      </c>
      <c r="M135" s="84">
        <f t="shared" si="175"/>
        <v>75.343948119047695</v>
      </c>
      <c r="N135" s="101">
        <f t="shared" si="176"/>
        <v>1.489741113026622</v>
      </c>
      <c r="O135" s="84">
        <f t="shared" si="158"/>
        <v>262.22773246750478</v>
      </c>
      <c r="P135" s="101">
        <f t="shared" si="159"/>
        <v>0.13296763282742391</v>
      </c>
      <c r="Q135" s="85">
        <f t="shared" si="160"/>
        <v>390.65143403258787</v>
      </c>
      <c r="R135" s="85">
        <f t="shared" si="161"/>
        <v>34.86780084790712</v>
      </c>
      <c r="S135" s="85">
        <f t="shared" si="162"/>
        <v>185.09034123601089</v>
      </c>
      <c r="T135" s="85">
        <f t="shared" si="163"/>
        <v>75.786643873199225</v>
      </c>
      <c r="U135" s="85">
        <f t="shared" si="164"/>
        <v>137.37206303346983</v>
      </c>
      <c r="V135" s="85">
        <f t="shared" si="165"/>
        <v>172.16285822151181</v>
      </c>
      <c r="W135" s="85">
        <f t="shared" si="166"/>
        <v>212.71601115251752</v>
      </c>
      <c r="X135" s="85">
        <f t="shared" si="167"/>
        <v>61.508413500405453</v>
      </c>
      <c r="Y135" s="85">
        <f t="shared" si="168"/>
        <v>15192.308336628665</v>
      </c>
      <c r="Z135" s="85">
        <f t="shared" si="169"/>
        <v>25665.239370655232</v>
      </c>
      <c r="AA135" s="85">
        <f t="shared" si="170"/>
        <v>-57671.572775263201</v>
      </c>
      <c r="AB135" s="100">
        <f t="shared" si="171"/>
        <v>1.3196888417706765</v>
      </c>
      <c r="AC135" s="100">
        <f t="shared" si="172"/>
        <v>1.2788997415382517</v>
      </c>
      <c r="AD135" s="22"/>
      <c r="AE135" s="22"/>
      <c r="AF135" s="22"/>
      <c r="AG135" s="22"/>
      <c r="AH135" s="108"/>
      <c r="AI135" s="22"/>
      <c r="AJ135" s="22"/>
      <c r="AK135" s="22"/>
      <c r="AL135" s="50"/>
      <c r="AM135" s="49"/>
      <c r="AN135" s="49"/>
    </row>
    <row r="136" spans="1:40" x14ac:dyDescent="0.3">
      <c r="A136" s="1">
        <f t="shared" si="145"/>
        <v>13</v>
      </c>
      <c r="B136" s="82"/>
      <c r="C136" s="53"/>
      <c r="D136" s="83">
        <f t="shared" si="173"/>
        <v>92.152616350117668</v>
      </c>
      <c r="E136" s="83">
        <f t="shared" si="173"/>
        <v>96.429239211956542</v>
      </c>
      <c r="F136" s="83">
        <f t="shared" si="173"/>
        <v>92.152616350117668</v>
      </c>
      <c r="G136" s="83">
        <f t="shared" si="173"/>
        <v>77.143391369565236</v>
      </c>
      <c r="H136" s="83">
        <f t="shared" si="173"/>
        <v>115.70191869736685</v>
      </c>
      <c r="I136" s="83">
        <f t="shared" si="173"/>
        <v>157.579418297888</v>
      </c>
      <c r="J136" s="83">
        <f t="shared" si="173"/>
        <v>184.30523270023534</v>
      </c>
      <c r="K136" s="83">
        <f t="shared" si="173"/>
        <v>192.85847842391308</v>
      </c>
      <c r="L136" s="84">
        <f t="shared" si="174"/>
        <v>57.850959348683425</v>
      </c>
      <c r="M136" s="84">
        <f t="shared" si="175"/>
        <v>78.789709148943999</v>
      </c>
      <c r="N136" s="101">
        <f t="shared" si="176"/>
        <v>1.4827649383115202</v>
      </c>
      <c r="O136" s="84">
        <f t="shared" si="158"/>
        <v>276.45784905035299</v>
      </c>
      <c r="P136" s="101">
        <f t="shared" si="159"/>
        <v>0.12784482762111016</v>
      </c>
      <c r="Q136" s="85">
        <f t="shared" si="160"/>
        <v>409.92200549288225</v>
      </c>
      <c r="R136" s="85">
        <f t="shared" si="161"/>
        <v>35.343706056345269</v>
      </c>
      <c r="S136" s="85">
        <f t="shared" si="162"/>
        <v>194.49162784631085</v>
      </c>
      <c r="T136" s="85">
        <f t="shared" si="163"/>
        <v>80.371380998002579</v>
      </c>
      <c r="U136" s="85">
        <f t="shared" si="164"/>
        <v>142.98189493154356</v>
      </c>
      <c r="V136" s="85">
        <f t="shared" si="165"/>
        <v>180.5304989592257</v>
      </c>
      <c r="W136" s="85">
        <f t="shared" si="166"/>
        <v>221.77160408048758</v>
      </c>
      <c r="X136" s="85">
        <f t="shared" si="167"/>
        <v>64.815411904877863</v>
      </c>
      <c r="Y136" s="85">
        <f t="shared" si="168"/>
        <v>16800.302379898381</v>
      </c>
      <c r="Z136" s="85">
        <f t="shared" si="169"/>
        <v>27872.289723216159</v>
      </c>
      <c r="AA136" s="85">
        <f t="shared" si="170"/>
        <v>-63100.279208260843</v>
      </c>
      <c r="AB136" s="100">
        <f t="shared" si="171"/>
        <v>1.319307354384875</v>
      </c>
      <c r="AC136" s="100">
        <f t="shared" si="172"/>
        <v>1.278562355381945</v>
      </c>
      <c r="AD136" s="22"/>
      <c r="AE136" s="22"/>
      <c r="AF136" s="22"/>
      <c r="AG136" s="22"/>
      <c r="AH136" s="108"/>
      <c r="AI136" s="22"/>
      <c r="AJ136" s="22"/>
      <c r="AK136" s="22"/>
      <c r="AL136" s="50"/>
      <c r="AM136" s="49"/>
      <c r="AN136" s="49"/>
    </row>
    <row r="137" spans="1:40" x14ac:dyDescent="0.3">
      <c r="A137" s="1">
        <f t="shared" si="145"/>
        <v>14</v>
      </c>
      <c r="B137" s="82"/>
      <c r="C137" s="53"/>
      <c r="D137" s="83">
        <f t="shared" si="173"/>
        <v>97.050091160549286</v>
      </c>
      <c r="E137" s="83">
        <f t="shared" si="173"/>
        <v>100.94740608626192</v>
      </c>
      <c r="F137" s="83">
        <f t="shared" si="173"/>
        <v>97.050091160549286</v>
      </c>
      <c r="G137" s="83">
        <f t="shared" si="173"/>
        <v>80.757924869009543</v>
      </c>
      <c r="H137" s="83">
        <f t="shared" si="173"/>
        <v>121.85092731787182</v>
      </c>
      <c r="I137" s="83">
        <f t="shared" si="173"/>
        <v>152.15639821941147</v>
      </c>
      <c r="J137" s="83">
        <f t="shared" si="173"/>
        <v>194.10018232109857</v>
      </c>
      <c r="K137" s="83">
        <f t="shared" si="173"/>
        <v>201.89481217252384</v>
      </c>
      <c r="L137" s="84">
        <f t="shared" si="174"/>
        <v>60.925463658935911</v>
      </c>
      <c r="M137" s="84">
        <f t="shared" si="175"/>
        <v>76.078199109705736</v>
      </c>
      <c r="N137" s="101">
        <f t="shared" si="176"/>
        <v>1.4116798977756491</v>
      </c>
      <c r="O137" s="84">
        <f t="shared" si="158"/>
        <v>291.15027348164784</v>
      </c>
      <c r="P137" s="101">
        <f t="shared" si="159"/>
        <v>0.12409466006125845</v>
      </c>
      <c r="Q137" s="85">
        <f t="shared" si="160"/>
        <v>411.01098830592491</v>
      </c>
      <c r="R137" s="85">
        <f t="shared" si="161"/>
        <v>36.130194214447521</v>
      </c>
      <c r="S137" s="85">
        <f t="shared" si="162"/>
        <v>197.92912642757756</v>
      </c>
      <c r="T137" s="85">
        <f t="shared" si="163"/>
        <v>85.006693089066772</v>
      </c>
      <c r="U137" s="85">
        <f t="shared" si="164"/>
        <v>142.50542390457116</v>
      </c>
      <c r="V137" s="85">
        <f t="shared" si="165"/>
        <v>189.36777813018335</v>
      </c>
      <c r="W137" s="85">
        <f t="shared" si="166"/>
        <v>218.5836230142769</v>
      </c>
      <c r="X137" s="85">
        <f t="shared" si="167"/>
        <v>68.230890826669054</v>
      </c>
      <c r="Y137" s="85">
        <f t="shared" si="168"/>
        <v>18562.723933463305</v>
      </c>
      <c r="Z137" s="85">
        <f t="shared" si="169"/>
        <v>29449.136612162249</v>
      </c>
      <c r="AA137" s="85">
        <f t="shared" si="170"/>
        <v>-61634.296857964262</v>
      </c>
      <c r="AB137" s="100">
        <f t="shared" si="171"/>
        <v>1.2634968455563389</v>
      </c>
      <c r="AC137" s="100">
        <f t="shared" si="172"/>
        <v>1.1941130435923724</v>
      </c>
      <c r="AD137" s="22"/>
      <c r="AE137" s="22"/>
      <c r="AF137" s="22"/>
      <c r="AG137" s="22"/>
      <c r="AH137" s="108"/>
      <c r="AI137" s="22"/>
      <c r="AJ137" s="22"/>
      <c r="AK137" s="22"/>
      <c r="AL137" s="50"/>
      <c r="AM137" s="49"/>
      <c r="AN137" s="49"/>
    </row>
    <row r="138" spans="1:40" x14ac:dyDescent="0.3">
      <c r="A138" s="1">
        <f t="shared" si="145"/>
        <v>15</v>
      </c>
      <c r="B138" s="82"/>
      <c r="C138" s="53"/>
      <c r="D138" s="83">
        <f t="shared" si="173"/>
        <v>101.43160823470558</v>
      </c>
      <c r="E138" s="83">
        <f t="shared" si="173"/>
        <v>106.4846776799745</v>
      </c>
      <c r="F138" s="83">
        <f t="shared" si="173"/>
        <v>101.43160823470558</v>
      </c>
      <c r="G138" s="83">
        <f t="shared" si="173"/>
        <v>85.187742143979605</v>
      </c>
      <c r="H138" s="83">
        <f t="shared" si="173"/>
        <v>127.35212687534384</v>
      </c>
      <c r="I138" s="83">
        <f t="shared" si="173"/>
        <v>160.5026384481302</v>
      </c>
      <c r="J138" s="83">
        <f t="shared" si="173"/>
        <v>202.86321646941116</v>
      </c>
      <c r="K138" s="83">
        <f t="shared" si="173"/>
        <v>212.96935535994899</v>
      </c>
      <c r="L138" s="84">
        <f t="shared" si="174"/>
        <v>63.676063437671921</v>
      </c>
      <c r="M138" s="84">
        <f t="shared" si="175"/>
        <v>80.251319224065099</v>
      </c>
      <c r="N138" s="101">
        <f t="shared" si="176"/>
        <v>1.4189598801263135</v>
      </c>
      <c r="O138" s="84">
        <f t="shared" si="158"/>
        <v>304.29482470411676</v>
      </c>
      <c r="P138" s="101">
        <f t="shared" si="159"/>
        <v>0.12989050178664108</v>
      </c>
      <c r="Q138" s="85">
        <f t="shared" si="160"/>
        <v>431.78214798521111</v>
      </c>
      <c r="R138" s="85">
        <f t="shared" si="161"/>
        <v>39.525007471895712</v>
      </c>
      <c r="S138" s="85">
        <f t="shared" si="162"/>
        <v>207.60344609940896</v>
      </c>
      <c r="T138" s="85">
        <f t="shared" si="163"/>
        <v>88.256605744073681</v>
      </c>
      <c r="U138" s="85">
        <f t="shared" si="164"/>
        <v>151.09748547606574</v>
      </c>
      <c r="V138" s="85">
        <f t="shared" si="165"/>
        <v>199.13800714350836</v>
      </c>
      <c r="W138" s="85">
        <f t="shared" si="166"/>
        <v>231.34880470013084</v>
      </c>
      <c r="X138" s="85">
        <f t="shared" si="167"/>
        <v>71.356393927538974</v>
      </c>
      <c r="Y138" s="85">
        <f t="shared" si="168"/>
        <v>20395.606588278657</v>
      </c>
      <c r="Z138" s="85">
        <f t="shared" si="169"/>
        <v>33010.733928818241</v>
      </c>
      <c r="AA138" s="85">
        <f t="shared" si="170"/>
        <v>-68523.925145446949</v>
      </c>
      <c r="AB138" s="100">
        <f t="shared" si="171"/>
        <v>1.2638191282119009</v>
      </c>
      <c r="AC138" s="100">
        <f t="shared" si="172"/>
        <v>1.1943964322291072</v>
      </c>
      <c r="AD138" s="22"/>
      <c r="AE138" s="22"/>
      <c r="AF138" s="22"/>
      <c r="AG138" s="22"/>
      <c r="AH138" s="108"/>
      <c r="AI138" s="22"/>
      <c r="AJ138" s="22"/>
      <c r="AK138" s="22"/>
      <c r="AL138" s="50"/>
      <c r="AM138" s="49"/>
      <c r="AN138" s="49"/>
    </row>
    <row r="139" spans="1:40" x14ac:dyDescent="0.3">
      <c r="A139" s="1">
        <f t="shared" si="145"/>
        <v>16</v>
      </c>
      <c r="B139" s="82"/>
      <c r="C139" s="53"/>
      <c r="D139" s="83">
        <f t="shared" si="173"/>
        <v>106.26786106353731</v>
      </c>
      <c r="E139" s="83">
        <f t="shared" si="173"/>
        <v>112.05596257943881</v>
      </c>
      <c r="F139" s="83">
        <f t="shared" si="173"/>
        <v>106.26786106353731</v>
      </c>
      <c r="G139" s="83">
        <f t="shared" si="173"/>
        <v>89.64477006355105</v>
      </c>
      <c r="H139" s="83">
        <f t="shared" si="173"/>
        <v>123.06629697604531</v>
      </c>
      <c r="I139" s="83">
        <f t="shared" si="173"/>
        <v>168.90014638441437</v>
      </c>
      <c r="J139" s="83">
        <f t="shared" si="173"/>
        <v>212.53572212707462</v>
      </c>
      <c r="K139" s="83">
        <f t="shared" si="173"/>
        <v>224.11192515887763</v>
      </c>
      <c r="L139" s="84">
        <f t="shared" si="174"/>
        <v>61.533148488022654</v>
      </c>
      <c r="M139" s="84">
        <f t="shared" si="175"/>
        <v>84.450073192207185</v>
      </c>
      <c r="N139" s="101">
        <f t="shared" si="176"/>
        <v>1.3737288039790958</v>
      </c>
      <c r="O139" s="84">
        <f t="shared" si="158"/>
        <v>318.8035831906119</v>
      </c>
      <c r="P139" s="101">
        <f t="shared" si="159"/>
        <v>0.13268025605092856</v>
      </c>
      <c r="Q139" s="85">
        <f t="shared" si="160"/>
        <v>437.94966504068947</v>
      </c>
      <c r="R139" s="85">
        <f t="shared" si="161"/>
        <v>42.29894104768389</v>
      </c>
      <c r="S139" s="85">
        <f t="shared" si="162"/>
        <v>207.51637016825248</v>
      </c>
      <c r="T139" s="85">
        <f t="shared" si="163"/>
        <v>92.168214047642678</v>
      </c>
      <c r="U139" s="85">
        <f t="shared" si="164"/>
        <v>153.93450345297879</v>
      </c>
      <c r="V139" s="85">
        <f t="shared" si="165"/>
        <v>209.24431135180441</v>
      </c>
      <c r="W139" s="85">
        <f t="shared" si="166"/>
        <v>238.38457664518597</v>
      </c>
      <c r="X139" s="85">
        <f t="shared" si="167"/>
        <v>74.777156256477838</v>
      </c>
      <c r="Y139" s="85">
        <f t="shared" si="168"/>
        <v>22448.6690011309</v>
      </c>
      <c r="Z139" s="85">
        <f t="shared" si="169"/>
        <v>34944.272852625902</v>
      </c>
      <c r="AA139" s="85">
        <f t="shared" si="170"/>
        <v>-72456.516092411272</v>
      </c>
      <c r="AB139" s="100">
        <f t="shared" si="171"/>
        <v>1.2172193051497822</v>
      </c>
      <c r="AC139" s="100">
        <f t="shared" si="172"/>
        <v>1.1795990110935441</v>
      </c>
      <c r="AD139" s="22"/>
      <c r="AE139" s="22"/>
      <c r="AF139" s="22"/>
      <c r="AG139" s="22"/>
      <c r="AH139" s="22"/>
      <c r="AI139" s="22"/>
      <c r="AJ139" s="22"/>
      <c r="AK139" s="22"/>
      <c r="AL139" s="50"/>
      <c r="AM139" s="49"/>
      <c r="AN139" s="49"/>
    </row>
    <row r="140" spans="1:40" x14ac:dyDescent="0.3">
      <c r="A140" s="1">
        <f t="shared" si="145"/>
        <v>17</v>
      </c>
      <c r="B140" s="82"/>
      <c r="C140" s="53"/>
      <c r="D140" s="83">
        <f t="shared" si="173"/>
        <v>112.01764358022935</v>
      </c>
      <c r="E140" s="83">
        <f t="shared" si="173"/>
        <v>117.19860237921958</v>
      </c>
      <c r="F140" s="83">
        <f t="shared" si="173"/>
        <v>112.01764358022935</v>
      </c>
      <c r="G140" s="83">
        <f t="shared" si="173"/>
        <v>93.758881903375666</v>
      </c>
      <c r="H140" s="83">
        <f t="shared" si="173"/>
        <v>129.72498414322013</v>
      </c>
      <c r="I140" s="83">
        <f t="shared" si="173"/>
        <v>176.65156447044012</v>
      </c>
      <c r="J140" s="83">
        <f t="shared" si="173"/>
        <v>224.03528716045869</v>
      </c>
      <c r="K140" s="83">
        <f t="shared" si="173"/>
        <v>234.39720475843916</v>
      </c>
      <c r="L140" s="84">
        <f t="shared" si="174"/>
        <v>64.862492071610063</v>
      </c>
      <c r="M140" s="84">
        <f t="shared" si="175"/>
        <v>88.325782235220061</v>
      </c>
      <c r="N140" s="101">
        <f t="shared" si="176"/>
        <v>1.3675370183725881</v>
      </c>
      <c r="O140" s="84">
        <f t="shared" si="158"/>
        <v>336.05293074068805</v>
      </c>
      <c r="P140" s="101">
        <f t="shared" si="159"/>
        <v>0.12775076479061723</v>
      </c>
      <c r="Q140" s="85">
        <f t="shared" si="160"/>
        <v>459.56482292049043</v>
      </c>
      <c r="R140" s="85">
        <f t="shared" si="161"/>
        <v>42.931018912251218</v>
      </c>
      <c r="S140" s="85">
        <f t="shared" si="162"/>
        <v>218.05076637844019</v>
      </c>
      <c r="T140" s="85">
        <f t="shared" si="163"/>
        <v>97.707303942812274</v>
      </c>
      <c r="U140" s="85">
        <f t="shared" si="164"/>
        <v>160.27342725511247</v>
      </c>
      <c r="V140" s="85">
        <f t="shared" si="165"/>
        <v>219.4249936721024</v>
      </c>
      <c r="W140" s="85">
        <f t="shared" si="166"/>
        <v>248.59920949033253</v>
      </c>
      <c r="X140" s="85">
        <f t="shared" si="167"/>
        <v>78.78667081703891</v>
      </c>
      <c r="Y140" s="85">
        <f t="shared" si="168"/>
        <v>24821.816604249379</v>
      </c>
      <c r="Z140" s="85">
        <f t="shared" si="169"/>
        <v>37970.707445230524</v>
      </c>
      <c r="AA140" s="85">
        <f t="shared" si="170"/>
        <v>-79299.708044522122</v>
      </c>
      <c r="AB140" s="100">
        <f t="shared" si="171"/>
        <v>1.2168806092342312</v>
      </c>
      <c r="AC140" s="100">
        <f t="shared" si="172"/>
        <v>1.1792994694417827</v>
      </c>
      <c r="AD140" s="22"/>
      <c r="AE140" s="22"/>
      <c r="AF140" s="22"/>
      <c r="AG140" s="22"/>
      <c r="AH140" s="22"/>
      <c r="AI140" s="22"/>
      <c r="AJ140" s="22"/>
      <c r="AK140" s="22"/>
      <c r="AL140" s="50"/>
      <c r="AM140" s="49"/>
      <c r="AN140" s="49"/>
    </row>
    <row r="141" spans="1:40" x14ac:dyDescent="0.3">
      <c r="A141" s="1">
        <f t="shared" si="145"/>
        <v>18</v>
      </c>
      <c r="B141" s="82"/>
      <c r="C141" s="53"/>
      <c r="D141" s="83">
        <f t="shared" si="173"/>
        <v>117.9629164916789</v>
      </c>
      <c r="E141" s="83">
        <f t="shared" si="173"/>
        <v>122.69821325538923</v>
      </c>
      <c r="F141" s="83">
        <f t="shared" si="173"/>
        <v>117.9629164916789</v>
      </c>
      <c r="G141" s="83">
        <f t="shared" si="173"/>
        <v>98.158570604311393</v>
      </c>
      <c r="H141" s="83">
        <f t="shared" si="173"/>
        <v>136.61006411379213</v>
      </c>
      <c r="I141" s="83">
        <f t="shared" si="173"/>
        <v>170.58372613370346</v>
      </c>
      <c r="J141" s="83">
        <f t="shared" si="173"/>
        <v>235.92583298335779</v>
      </c>
      <c r="K141" s="83">
        <f t="shared" si="173"/>
        <v>245.39642651077847</v>
      </c>
      <c r="L141" s="84">
        <f t="shared" si="174"/>
        <v>68.305032056896067</v>
      </c>
      <c r="M141" s="84">
        <f t="shared" si="175"/>
        <v>85.291863066851732</v>
      </c>
      <c r="N141" s="101">
        <f t="shared" si="176"/>
        <v>1.3020778028541073</v>
      </c>
      <c r="O141" s="84">
        <f t="shared" si="158"/>
        <v>353.88874947503666</v>
      </c>
      <c r="P141" s="101">
        <f t="shared" si="159"/>
        <v>0.1240853493854284</v>
      </c>
      <c r="Q141" s="85">
        <f t="shared" si="160"/>
        <v>460.7906853712434</v>
      </c>
      <c r="R141" s="85">
        <f t="shared" si="161"/>
        <v>43.912409122182261</v>
      </c>
      <c r="S141" s="85">
        <f t="shared" si="162"/>
        <v>221.90192718064387</v>
      </c>
      <c r="T141" s="85">
        <f t="shared" si="163"/>
        <v>103.32544678428481</v>
      </c>
      <c r="U141" s="85">
        <f t="shared" si="164"/>
        <v>159.76261992970191</v>
      </c>
      <c r="V141" s="85">
        <f t="shared" si="165"/>
        <v>230.17137585001569</v>
      </c>
      <c r="W141" s="85">
        <f t="shared" si="166"/>
        <v>245.05448299655365</v>
      </c>
      <c r="X141" s="85">
        <f t="shared" si="167"/>
        <v>82.933519943548617</v>
      </c>
      <c r="Y141" s="85">
        <f t="shared" si="168"/>
        <v>27424.370904360181</v>
      </c>
      <c r="Z141" s="85">
        <f t="shared" si="169"/>
        <v>40128.955186135201</v>
      </c>
      <c r="AA141" s="85">
        <f t="shared" si="170"/>
        <v>-77467.189919448065</v>
      </c>
      <c r="AB141" s="100">
        <f t="shared" si="171"/>
        <v>1.1654087808681937</v>
      </c>
      <c r="AC141" s="100">
        <f t="shared" si="172"/>
        <v>1.101411429010837</v>
      </c>
      <c r="AD141" s="22"/>
      <c r="AE141" s="22"/>
      <c r="AF141" s="22"/>
      <c r="AG141" s="22"/>
      <c r="AH141" s="22"/>
      <c r="AI141" s="22"/>
      <c r="AJ141" s="22"/>
      <c r="AK141" s="22"/>
      <c r="AL141" s="50"/>
      <c r="AM141" s="49"/>
      <c r="AN141" s="49"/>
    </row>
    <row r="142" spans="1:40" x14ac:dyDescent="0.3">
      <c r="A142" s="1">
        <f t="shared" si="145"/>
        <v>19</v>
      </c>
      <c r="B142" s="82"/>
      <c r="C142" s="53"/>
      <c r="D142" s="83">
        <f t="shared" ref="D142:K151" si="177">C27</f>
        <v>123.30671306339534</v>
      </c>
      <c r="E142" s="83">
        <f t="shared" si="177"/>
        <v>129.40972599675433</v>
      </c>
      <c r="F142" s="83">
        <f t="shared" si="177"/>
        <v>123.30671306339534</v>
      </c>
      <c r="G142" s="83">
        <f t="shared" si="177"/>
        <v>103.52778079740347</v>
      </c>
      <c r="H142" s="83">
        <f t="shared" si="177"/>
        <v>142.79858855846149</v>
      </c>
      <c r="I142" s="83">
        <f t="shared" si="177"/>
        <v>179.91454539374351</v>
      </c>
      <c r="J142" s="83">
        <f t="shared" si="177"/>
        <v>246.61342612679067</v>
      </c>
      <c r="K142" s="83">
        <f t="shared" si="177"/>
        <v>258.81945199350866</v>
      </c>
      <c r="L142" s="84">
        <f t="shared" si="174"/>
        <v>71.399294279230745</v>
      </c>
      <c r="M142" s="84">
        <f t="shared" si="175"/>
        <v>89.957272696871755</v>
      </c>
      <c r="N142" s="101">
        <f t="shared" si="176"/>
        <v>1.3085789327069703</v>
      </c>
      <c r="O142" s="84">
        <f t="shared" si="158"/>
        <v>369.92013919018598</v>
      </c>
      <c r="P142" s="101">
        <f t="shared" si="159"/>
        <v>0.12969674293509684</v>
      </c>
      <c r="Q142" s="85">
        <f t="shared" si="160"/>
        <v>484.0697009283075</v>
      </c>
      <c r="R142" s="85">
        <f t="shared" si="161"/>
        <v>47.977437199064795</v>
      </c>
      <c r="S142" s="85">
        <f t="shared" si="162"/>
        <v>232.75586125533323</v>
      </c>
      <c r="T142" s="85">
        <f t="shared" si="163"/>
        <v>107.3142339970404</v>
      </c>
      <c r="U142" s="85">
        <f t="shared" si="164"/>
        <v>169.34284112673427</v>
      </c>
      <c r="V142" s="85">
        <f t="shared" si="165"/>
        <v>242.0354320276063</v>
      </c>
      <c r="W142" s="85">
        <f t="shared" si="166"/>
        <v>259.30011382360601</v>
      </c>
      <c r="X142" s="85">
        <f t="shared" si="167"/>
        <v>86.743760831501106</v>
      </c>
      <c r="Y142" s="85">
        <f t="shared" si="168"/>
        <v>30135.590325889349</v>
      </c>
      <c r="Z142" s="85">
        <f t="shared" si="169"/>
        <v>44958.591277871201</v>
      </c>
      <c r="AA142" s="85">
        <f t="shared" si="170"/>
        <v>-86103.789715390943</v>
      </c>
      <c r="AB142" s="100">
        <f t="shared" si="171"/>
        <v>1.1656966300907015</v>
      </c>
      <c r="AC142" s="100">
        <f t="shared" si="172"/>
        <v>1.1016645397777685</v>
      </c>
      <c r="AD142" s="22"/>
      <c r="AE142" s="22"/>
      <c r="AF142" s="22"/>
      <c r="AG142" s="22"/>
      <c r="AH142" s="22"/>
      <c r="AI142" s="22"/>
      <c r="AJ142" s="22"/>
      <c r="AK142" s="22"/>
      <c r="AL142" s="50"/>
      <c r="AM142" s="49"/>
      <c r="AN142" s="49"/>
    </row>
    <row r="143" spans="1:40" x14ac:dyDescent="0.3">
      <c r="A143" s="1">
        <f t="shared" si="145"/>
        <v>20</v>
      </c>
      <c r="B143" s="82"/>
      <c r="C143" s="53"/>
      <c r="D143" s="83">
        <f t="shared" si="177"/>
        <v>129.18893747399548</v>
      </c>
      <c r="E143" s="83">
        <f t="shared" si="177"/>
        <v>136.17733600881604</v>
      </c>
      <c r="F143" s="83">
        <f t="shared" si="177"/>
        <v>129.18893747399548</v>
      </c>
      <c r="G143" s="83">
        <f t="shared" si="177"/>
        <v>108.94186880705284</v>
      </c>
      <c r="H143" s="83">
        <f t="shared" si="177"/>
        <v>137.99610323233568</v>
      </c>
      <c r="I143" s="83">
        <f t="shared" si="177"/>
        <v>189.32335504343527</v>
      </c>
      <c r="J143" s="83">
        <f t="shared" si="177"/>
        <v>258.37787494799096</v>
      </c>
      <c r="K143" s="83">
        <f t="shared" si="177"/>
        <v>272.35467201763208</v>
      </c>
      <c r="L143" s="84">
        <f t="shared" si="174"/>
        <v>68.998051616167842</v>
      </c>
      <c r="M143" s="84">
        <f t="shared" si="175"/>
        <v>94.661677521717635</v>
      </c>
      <c r="N143" s="101">
        <f t="shared" si="176"/>
        <v>1.2668246394613212</v>
      </c>
      <c r="O143" s="84">
        <f t="shared" si="158"/>
        <v>387.56681242198647</v>
      </c>
      <c r="P143" s="101">
        <f t="shared" si="159"/>
        <v>0.13245664220851999</v>
      </c>
      <c r="Q143" s="85">
        <f t="shared" si="160"/>
        <v>490.97918741365652</v>
      </c>
      <c r="R143" s="85">
        <f t="shared" si="161"/>
        <v>51.335798604875642</v>
      </c>
      <c r="S143" s="85">
        <f t="shared" si="162"/>
        <v>232.65778075405331</v>
      </c>
      <c r="T143" s="85">
        <f t="shared" si="163"/>
        <v>112.07700460570359</v>
      </c>
      <c r="U143" s="85">
        <f t="shared" si="164"/>
        <v>172.51280459217156</v>
      </c>
      <c r="V143" s="85">
        <f t="shared" si="165"/>
        <v>254.31707934500292</v>
      </c>
      <c r="W143" s="85">
        <f t="shared" si="166"/>
        <v>267.17448211388921</v>
      </c>
      <c r="X143" s="85">
        <f t="shared" si="167"/>
        <v>90.904276134423696</v>
      </c>
      <c r="Y143" s="85">
        <f t="shared" si="168"/>
        <v>33169.740085017758</v>
      </c>
      <c r="Z143" s="85">
        <f t="shared" si="169"/>
        <v>47587.073460335094</v>
      </c>
      <c r="AA143" s="85">
        <f t="shared" si="170"/>
        <v>-91040.663857869542</v>
      </c>
      <c r="AB143" s="100">
        <f t="shared" si="171"/>
        <v>1.1227102122566586</v>
      </c>
      <c r="AC143" s="100">
        <f t="shared" si="172"/>
        <v>1.0880120830617945</v>
      </c>
      <c r="AD143" s="22"/>
      <c r="AE143" s="22"/>
      <c r="AF143" s="22"/>
      <c r="AG143" s="22"/>
      <c r="AH143" s="22"/>
      <c r="AI143" s="22"/>
      <c r="AJ143" s="22"/>
      <c r="AK143" s="22"/>
      <c r="AL143" s="50"/>
      <c r="AM143" s="49"/>
      <c r="AN143" s="49"/>
    </row>
    <row r="144" spans="1:40" x14ac:dyDescent="0.3">
      <c r="A144" s="1">
        <f t="shared" si="145"/>
        <v>21</v>
      </c>
      <c r="B144" s="82"/>
      <c r="C144" s="53"/>
      <c r="D144" s="83">
        <f t="shared" si="177"/>
        <v>136.16086388740939</v>
      </c>
      <c r="E144" s="83">
        <f t="shared" si="177"/>
        <v>142.44600099444324</v>
      </c>
      <c r="F144" s="83">
        <f t="shared" si="177"/>
        <v>136.16086388740939</v>
      </c>
      <c r="G144" s="83">
        <f t="shared" si="177"/>
        <v>113.9568007955546</v>
      </c>
      <c r="H144" s="83">
        <f t="shared" si="177"/>
        <v>145.44332507567171</v>
      </c>
      <c r="I144" s="83">
        <f t="shared" si="177"/>
        <v>198.03849606106698</v>
      </c>
      <c r="J144" s="83">
        <f t="shared" si="177"/>
        <v>272.32172777481878</v>
      </c>
      <c r="K144" s="83">
        <f t="shared" si="177"/>
        <v>284.89200198888648</v>
      </c>
      <c r="L144" s="84">
        <f t="shared" si="174"/>
        <v>72.721662537835854</v>
      </c>
      <c r="M144" s="84">
        <f t="shared" si="175"/>
        <v>99.01924803053349</v>
      </c>
      <c r="N144" s="101">
        <f t="shared" si="176"/>
        <v>1.2613089081924516</v>
      </c>
      <c r="O144" s="84">
        <f t="shared" si="158"/>
        <v>408.48259166222817</v>
      </c>
      <c r="P144" s="101">
        <f t="shared" si="159"/>
        <v>0.12769578685501429</v>
      </c>
      <c r="Q144" s="85">
        <f t="shared" si="160"/>
        <v>515.222731705108</v>
      </c>
      <c r="R144" s="85">
        <f t="shared" si="161"/>
        <v>52.161505958883723</v>
      </c>
      <c r="S144" s="85">
        <f t="shared" si="162"/>
        <v>244.46257310620518</v>
      </c>
      <c r="T144" s="85">
        <f t="shared" si="163"/>
        <v>118.77369523444816</v>
      </c>
      <c r="U144" s="85">
        <f t="shared" si="164"/>
        <v>179.66840999068208</v>
      </c>
      <c r="V144" s="85">
        <f t="shared" si="165"/>
        <v>266.70224780755092</v>
      </c>
      <c r="W144" s="85">
        <f t="shared" si="166"/>
        <v>278.68765802121555</v>
      </c>
      <c r="X144" s="85">
        <f t="shared" si="167"/>
        <v>95.767046614219026</v>
      </c>
      <c r="Y144" s="85">
        <f t="shared" si="168"/>
        <v>36672.5648720686</v>
      </c>
      <c r="Z144" s="85">
        <f t="shared" si="169"/>
        <v>51734.007294366471</v>
      </c>
      <c r="AA144" s="85">
        <f t="shared" si="170"/>
        <v>-99664.014645966861</v>
      </c>
      <c r="AB144" s="100">
        <f t="shared" si="171"/>
        <v>1.1224084305004018</v>
      </c>
      <c r="AC144" s="100">
        <f t="shared" si="172"/>
        <v>1.0877451880989411</v>
      </c>
      <c r="AD144" s="22"/>
      <c r="AE144" s="22"/>
      <c r="AF144" s="22"/>
      <c r="AG144" s="22"/>
      <c r="AH144" s="22"/>
      <c r="AI144" s="22"/>
      <c r="AJ144" s="22"/>
      <c r="AK144" s="22"/>
      <c r="AL144" s="50"/>
      <c r="AM144" s="49"/>
      <c r="AN144" s="49"/>
    </row>
    <row r="145" spans="1:40" x14ac:dyDescent="0.3">
      <c r="A145" s="1">
        <f t="shared" si="145"/>
        <v>22</v>
      </c>
      <c r="B145" s="82"/>
      <c r="C145" s="53"/>
      <c r="D145" s="83">
        <f t="shared" si="177"/>
        <v>143.37967847378917</v>
      </c>
      <c r="E145" s="83">
        <f t="shared" si="177"/>
        <v>149.13856859062406</v>
      </c>
      <c r="F145" s="83">
        <f t="shared" si="177"/>
        <v>143.37967847378917</v>
      </c>
      <c r="G145" s="83">
        <f t="shared" si="177"/>
        <v>119.31085487249925</v>
      </c>
      <c r="H145" s="83">
        <f t="shared" si="177"/>
        <v>153.15426613885427</v>
      </c>
      <c r="I145" s="83">
        <f t="shared" si="177"/>
        <v>191.24655966933926</v>
      </c>
      <c r="J145" s="83">
        <f t="shared" si="177"/>
        <v>286.75935694757834</v>
      </c>
      <c r="K145" s="83">
        <f t="shared" si="177"/>
        <v>298.27713718124812</v>
      </c>
      <c r="L145" s="84">
        <f t="shared" si="174"/>
        <v>76.577133069427134</v>
      </c>
      <c r="M145" s="84">
        <f t="shared" si="175"/>
        <v>95.623279834669631</v>
      </c>
      <c r="N145" s="101">
        <f t="shared" si="176"/>
        <v>1.2010098971980623</v>
      </c>
      <c r="O145" s="84">
        <f t="shared" si="158"/>
        <v>430.13903542136751</v>
      </c>
      <c r="P145" s="101">
        <f t="shared" si="159"/>
        <v>0.12409918969606697</v>
      </c>
      <c r="Q145" s="85">
        <f t="shared" si="160"/>
        <v>516.6012387122903</v>
      </c>
      <c r="R145" s="85">
        <f t="shared" si="161"/>
        <v>53.379905752439555</v>
      </c>
      <c r="S145" s="85">
        <f t="shared" si="162"/>
        <v>248.7775459735239</v>
      </c>
      <c r="T145" s="85">
        <f t="shared" si="163"/>
        <v>125.58637655630932</v>
      </c>
      <c r="U145" s="85">
        <f t="shared" si="164"/>
        <v>179.11689693129156</v>
      </c>
      <c r="V145" s="85">
        <f t="shared" si="165"/>
        <v>279.76916166672038</v>
      </c>
      <c r="W145" s="85">
        <f t="shared" si="166"/>
        <v>274.74017676596122</v>
      </c>
      <c r="X145" s="85">
        <f t="shared" si="167"/>
        <v>100.80287935797151</v>
      </c>
      <c r="Y145" s="85">
        <f t="shared" si="168"/>
        <v>40516.04348562278</v>
      </c>
      <c r="Z145" s="85">
        <f t="shared" si="169"/>
        <v>54685.63994420955</v>
      </c>
      <c r="AA145" s="85">
        <f t="shared" si="170"/>
        <v>-97370.853580369847</v>
      </c>
      <c r="AB145" s="100">
        <f t="shared" si="171"/>
        <v>1.074936610617059</v>
      </c>
      <c r="AC145" s="100">
        <f t="shared" si="172"/>
        <v>1.0159074115614386</v>
      </c>
      <c r="AD145" s="22"/>
      <c r="AE145" s="22"/>
      <c r="AF145" s="22"/>
      <c r="AG145" s="22"/>
      <c r="AH145" s="22"/>
      <c r="AI145" s="22"/>
      <c r="AJ145" s="22"/>
      <c r="AK145" s="22"/>
      <c r="AL145" s="50"/>
      <c r="AM145" s="49"/>
      <c r="AN145" s="49"/>
    </row>
    <row r="146" spans="1:40" x14ac:dyDescent="0.3">
      <c r="A146" s="1">
        <f t="shared" si="145"/>
        <v>23</v>
      </c>
      <c r="B146" s="82"/>
      <c r="C146" s="53"/>
      <c r="D146" s="83">
        <f t="shared" si="177"/>
        <v>149.89424344991269</v>
      </c>
      <c r="E146" s="83">
        <f t="shared" si="177"/>
        <v>157.27620091165136</v>
      </c>
      <c r="F146" s="83">
        <f t="shared" si="177"/>
        <v>149.89424344991269</v>
      </c>
      <c r="G146" s="83">
        <f t="shared" si="177"/>
        <v>125.82096072932109</v>
      </c>
      <c r="H146" s="83">
        <f t="shared" si="177"/>
        <v>160.11294695577683</v>
      </c>
      <c r="I146" s="83">
        <f t="shared" si="177"/>
        <v>201.6817824286673</v>
      </c>
      <c r="J146" s="83">
        <f t="shared" si="177"/>
        <v>299.78848689982539</v>
      </c>
      <c r="K146" s="83">
        <f t="shared" si="177"/>
        <v>314.55240182330272</v>
      </c>
      <c r="L146" s="84">
        <f t="shared" si="174"/>
        <v>80.056473477888417</v>
      </c>
      <c r="M146" s="84">
        <f t="shared" si="175"/>
        <v>100.84089121433365</v>
      </c>
      <c r="N146" s="101">
        <f t="shared" si="176"/>
        <v>1.2068333014580985</v>
      </c>
      <c r="O146" s="84">
        <f t="shared" si="158"/>
        <v>449.68273034973811</v>
      </c>
      <c r="P146" s="101">
        <f t="shared" si="159"/>
        <v>0.12954866294463943</v>
      </c>
      <c r="Q146" s="85">
        <f t="shared" si="160"/>
        <v>542.69209407666631</v>
      </c>
      <c r="R146" s="85">
        <f t="shared" si="161"/>
        <v>58.255796466103405</v>
      </c>
      <c r="S146" s="85">
        <f t="shared" si="162"/>
        <v>260.95383817011049</v>
      </c>
      <c r="T146" s="85">
        <f t="shared" si="163"/>
        <v>130.47564462787824</v>
      </c>
      <c r="U146" s="85">
        <f t="shared" si="164"/>
        <v>189.80615678699542</v>
      </c>
      <c r="V146" s="85">
        <f t="shared" si="165"/>
        <v>294.1774802821858</v>
      </c>
      <c r="W146" s="85">
        <f t="shared" si="166"/>
        <v>290.64704800132904</v>
      </c>
      <c r="X146" s="85">
        <f t="shared" si="167"/>
        <v>105.44603918820417</v>
      </c>
      <c r="Y146" s="85">
        <f t="shared" si="168"/>
        <v>44525.839371927919</v>
      </c>
      <c r="Z146" s="85">
        <f t="shared" si="169"/>
        <v>61238.966696674208</v>
      </c>
      <c r="AA146" s="85">
        <f t="shared" si="170"/>
        <v>-108201.2099951584</v>
      </c>
      <c r="AB146" s="100">
        <f t="shared" si="171"/>
        <v>1.0751944796274575</v>
      </c>
      <c r="AC146" s="100">
        <f t="shared" si="172"/>
        <v>1.016134160233632</v>
      </c>
      <c r="AD146" s="22"/>
      <c r="AE146" s="22"/>
      <c r="AF146" s="22"/>
      <c r="AG146" s="22"/>
      <c r="AH146" s="22"/>
      <c r="AI146" s="22"/>
      <c r="AJ146" s="22"/>
      <c r="AK146" s="22"/>
      <c r="AL146" s="50"/>
      <c r="AM146" s="49"/>
      <c r="AN146" s="49"/>
    </row>
    <row r="147" spans="1:40" x14ac:dyDescent="0.3">
      <c r="A147" s="1">
        <f t="shared" si="145"/>
        <v>24</v>
      </c>
      <c r="B147" s="82"/>
      <c r="C147" s="53"/>
      <c r="D147" s="83">
        <f t="shared" si="177"/>
        <v>157.04888192717399</v>
      </c>
      <c r="E147" s="83">
        <f t="shared" si="177"/>
        <v>165.49683252412964</v>
      </c>
      <c r="F147" s="83">
        <f t="shared" si="177"/>
        <v>157.04888192717399</v>
      </c>
      <c r="G147" s="83">
        <f t="shared" si="177"/>
        <v>132.39746601930372</v>
      </c>
      <c r="H147" s="83">
        <f t="shared" si="177"/>
        <v>154.73218137838347</v>
      </c>
      <c r="I147" s="83">
        <f t="shared" si="177"/>
        <v>212.22343861494187</v>
      </c>
      <c r="J147" s="83">
        <f t="shared" si="177"/>
        <v>314.09776385434799</v>
      </c>
      <c r="K147" s="83">
        <f t="shared" si="177"/>
        <v>330.99366504825929</v>
      </c>
      <c r="L147" s="84">
        <f t="shared" si="174"/>
        <v>77.366090689191736</v>
      </c>
      <c r="M147" s="84">
        <f t="shared" si="175"/>
        <v>106.11171930747093</v>
      </c>
      <c r="N147" s="101">
        <f t="shared" si="176"/>
        <v>1.1682847260367264</v>
      </c>
      <c r="O147" s="84">
        <f t="shared" si="158"/>
        <v>471.14664578152201</v>
      </c>
      <c r="P147" s="101">
        <f t="shared" si="159"/>
        <v>0.13227511266539202</v>
      </c>
      <c r="Q147" s="85">
        <f t="shared" si="160"/>
        <v>550.43342998998799</v>
      </c>
      <c r="R147" s="85">
        <f t="shared" si="161"/>
        <v>62.320975652672367</v>
      </c>
      <c r="S147" s="85">
        <f t="shared" si="162"/>
        <v>260.84390068585441</v>
      </c>
      <c r="T147" s="85">
        <f t="shared" si="163"/>
        <v>136.27522337628321</v>
      </c>
      <c r="U147" s="85">
        <f t="shared" si="164"/>
        <v>193.34742164539878</v>
      </c>
      <c r="V147" s="85">
        <f t="shared" si="165"/>
        <v>309.1025528803645</v>
      </c>
      <c r="W147" s="85">
        <f t="shared" si="166"/>
        <v>299.45914095286969</v>
      </c>
      <c r="X147" s="85">
        <f t="shared" si="167"/>
        <v>110.50635385140896</v>
      </c>
      <c r="Y147" s="85">
        <f t="shared" si="168"/>
        <v>49009.88322779032</v>
      </c>
      <c r="Z147" s="85">
        <f t="shared" si="169"/>
        <v>64812.173125400615</v>
      </c>
      <c r="AA147" s="85">
        <f t="shared" si="170"/>
        <v>-114398.82644700492</v>
      </c>
      <c r="AB147" s="100">
        <f t="shared" si="171"/>
        <v>1.0355415776449315</v>
      </c>
      <c r="AC147" s="100">
        <f t="shared" si="172"/>
        <v>1.0035383506161646</v>
      </c>
      <c r="AD147" s="22"/>
      <c r="AE147" s="22"/>
      <c r="AF147" s="22"/>
      <c r="AG147" s="22"/>
      <c r="AH147" s="22"/>
      <c r="AI147" s="22"/>
      <c r="AJ147" s="22"/>
      <c r="AK147" s="22"/>
      <c r="AL147" s="50"/>
      <c r="AM147" s="49"/>
      <c r="AN147" s="49"/>
    </row>
    <row r="148" spans="1:40" x14ac:dyDescent="0.3">
      <c r="A148" s="1">
        <f t="shared" si="145"/>
        <v>25</v>
      </c>
      <c r="B148" s="82"/>
      <c r="C148" s="53"/>
      <c r="D148" s="83">
        <f t="shared" si="177"/>
        <v>165.5063929118414</v>
      </c>
      <c r="E148" s="83">
        <f t="shared" si="177"/>
        <v>173.13405959204366</v>
      </c>
      <c r="F148" s="83">
        <f t="shared" si="177"/>
        <v>165.5063929118414</v>
      </c>
      <c r="G148" s="83">
        <f t="shared" si="177"/>
        <v>138.50724767363494</v>
      </c>
      <c r="H148" s="83">
        <f t="shared" si="177"/>
        <v>163.06493171465181</v>
      </c>
      <c r="I148" s="83">
        <f t="shared" si="177"/>
        <v>222.01697100535489</v>
      </c>
      <c r="J148" s="83">
        <f t="shared" si="177"/>
        <v>331.0127858236828</v>
      </c>
      <c r="K148" s="83">
        <f t="shared" si="177"/>
        <v>346.26811918408731</v>
      </c>
      <c r="L148" s="84">
        <f t="shared" si="174"/>
        <v>81.532465857325903</v>
      </c>
      <c r="M148" s="84">
        <f t="shared" si="175"/>
        <v>111.00848550267744</v>
      </c>
      <c r="N148" s="101">
        <f t="shared" si="176"/>
        <v>1.163344496683957</v>
      </c>
      <c r="O148" s="84">
        <f t="shared" si="158"/>
        <v>496.51917873552418</v>
      </c>
      <c r="P148" s="101">
        <f t="shared" si="159"/>
        <v>0.12765210411273428</v>
      </c>
      <c r="Q148" s="85">
        <f t="shared" si="160"/>
        <v>577.62285408001003</v>
      </c>
      <c r="R148" s="85">
        <f t="shared" si="161"/>
        <v>63.381717897916452</v>
      </c>
      <c r="S148" s="85">
        <f t="shared" si="162"/>
        <v>274.07341721732928</v>
      </c>
      <c r="T148" s="85">
        <f t="shared" si="163"/>
        <v>144.3791536125359</v>
      </c>
      <c r="U148" s="85">
        <f t="shared" si="164"/>
        <v>201.41455541495625</v>
      </c>
      <c r="V148" s="85">
        <f t="shared" si="165"/>
        <v>324.16719218358344</v>
      </c>
      <c r="W148" s="85">
        <f t="shared" si="166"/>
        <v>312.42304091763367</v>
      </c>
      <c r="X148" s="85">
        <f t="shared" si="167"/>
        <v>116.40632067313103</v>
      </c>
      <c r="Y148" s="85">
        <f t="shared" si="168"/>
        <v>54181.017414856833</v>
      </c>
      <c r="Z148" s="85">
        <f t="shared" si="169"/>
        <v>70488.631011641875</v>
      </c>
      <c r="AA148" s="85">
        <f t="shared" si="170"/>
        <v>-125260.31309531312</v>
      </c>
      <c r="AB148" s="100">
        <f t="shared" si="171"/>
        <v>1.0352712350514996</v>
      </c>
      <c r="AC148" s="100">
        <f t="shared" si="172"/>
        <v>1.0032992603032307</v>
      </c>
      <c r="AD148" s="22"/>
      <c r="AE148" s="22"/>
      <c r="AF148" s="22"/>
      <c r="AG148" s="22"/>
      <c r="AH148" s="22"/>
      <c r="AI148" s="22"/>
      <c r="AJ148" s="22"/>
      <c r="AK148" s="22"/>
      <c r="AL148" s="50"/>
      <c r="AM148" s="49"/>
      <c r="AN148" s="49"/>
    </row>
    <row r="149" spans="1:40" x14ac:dyDescent="0.3">
      <c r="A149" s="1">
        <f t="shared" si="145"/>
        <v>26</v>
      </c>
      <c r="B149" s="82"/>
      <c r="C149" s="53"/>
      <c r="D149" s="83">
        <f t="shared" si="177"/>
        <v>174.27303300383332</v>
      </c>
      <c r="E149" s="83">
        <f t="shared" si="177"/>
        <v>181.27679871835173</v>
      </c>
      <c r="F149" s="83">
        <f t="shared" si="177"/>
        <v>174.27303300383332</v>
      </c>
      <c r="G149" s="83">
        <f t="shared" si="177"/>
        <v>145.02143897468139</v>
      </c>
      <c r="H149" s="83">
        <f t="shared" si="177"/>
        <v>171.70225105209303</v>
      </c>
      <c r="I149" s="83">
        <f t="shared" si="177"/>
        <v>214.41254253335691</v>
      </c>
      <c r="J149" s="83">
        <f t="shared" si="177"/>
        <v>348.54606600766664</v>
      </c>
      <c r="K149" s="83">
        <f t="shared" si="177"/>
        <v>362.55359743670346</v>
      </c>
      <c r="L149" s="84">
        <f t="shared" si="174"/>
        <v>85.851125526046516</v>
      </c>
      <c r="M149" s="84">
        <f t="shared" si="175"/>
        <v>107.20627126667846</v>
      </c>
      <c r="N149" s="101">
        <f t="shared" si="176"/>
        <v>1.1077869792309087</v>
      </c>
      <c r="O149" s="84">
        <f t="shared" si="158"/>
        <v>522.81909901149993</v>
      </c>
      <c r="P149" s="101">
        <f t="shared" si="159"/>
        <v>0.12411307909364618</v>
      </c>
      <c r="Q149" s="85">
        <f t="shared" si="160"/>
        <v>579.17219037817495</v>
      </c>
      <c r="R149" s="85">
        <f t="shared" si="161"/>
        <v>64.888688187283122</v>
      </c>
      <c r="S149" s="85">
        <f t="shared" si="162"/>
        <v>278.90852231877147</v>
      </c>
      <c r="T149" s="85">
        <f t="shared" si="163"/>
        <v>152.64347027473895</v>
      </c>
      <c r="U149" s="85">
        <f t="shared" si="164"/>
        <v>200.81607725685234</v>
      </c>
      <c r="V149" s="85">
        <f t="shared" si="165"/>
        <v>340.05477577952968</v>
      </c>
      <c r="W149" s="85">
        <f t="shared" si="166"/>
        <v>308.02234852353081</v>
      </c>
      <c r="X149" s="85">
        <f t="shared" si="167"/>
        <v>122.52261731750762</v>
      </c>
      <c r="Y149" s="85">
        <f t="shared" si="168"/>
        <v>59857.472969491224</v>
      </c>
      <c r="Z149" s="85">
        <f t="shared" si="169"/>
        <v>74522.911424966034</v>
      </c>
      <c r="AA149" s="85">
        <f t="shared" si="170"/>
        <v>-122388.66291424201</v>
      </c>
      <c r="AB149" s="100">
        <f t="shared" si="171"/>
        <v>0.99148791248657397</v>
      </c>
      <c r="AC149" s="100">
        <f t="shared" si="172"/>
        <v>0.93704118529348901</v>
      </c>
      <c r="AD149" s="22"/>
      <c r="AE149" s="22"/>
      <c r="AF149" s="22"/>
      <c r="AG149" s="22"/>
      <c r="AH149" s="22"/>
      <c r="AI149" s="22"/>
      <c r="AJ149" s="22"/>
      <c r="AK149" s="22"/>
      <c r="AL149" s="50"/>
      <c r="AM149" s="49"/>
      <c r="AN149" s="49"/>
    </row>
    <row r="150" spans="1:40" x14ac:dyDescent="0.3">
      <c r="A150" s="1">
        <f t="shared" si="145"/>
        <v>27</v>
      </c>
      <c r="B150" s="82"/>
      <c r="C150" s="53"/>
      <c r="D150" s="83">
        <f t="shared" si="177"/>
        <v>182.21139187807094</v>
      </c>
      <c r="E150" s="83">
        <f t="shared" si="177"/>
        <v>191.14708925693557</v>
      </c>
      <c r="F150" s="83">
        <f t="shared" si="177"/>
        <v>182.21139187807094</v>
      </c>
      <c r="G150" s="83">
        <f t="shared" si="177"/>
        <v>152.91767140554848</v>
      </c>
      <c r="H150" s="83">
        <f t="shared" si="177"/>
        <v>179.52350753034563</v>
      </c>
      <c r="I150" s="83">
        <f t="shared" si="177"/>
        <v>226.08703207026008</v>
      </c>
      <c r="J150" s="83">
        <f t="shared" si="177"/>
        <v>364.42278375614188</v>
      </c>
      <c r="K150" s="83">
        <f t="shared" si="177"/>
        <v>382.29417851387115</v>
      </c>
      <c r="L150" s="84">
        <f t="shared" si="174"/>
        <v>89.761753765172813</v>
      </c>
      <c r="M150" s="84">
        <f t="shared" si="175"/>
        <v>113.04351603513004</v>
      </c>
      <c r="N150" s="101">
        <f t="shared" si="176"/>
        <v>1.1130219011554039</v>
      </c>
      <c r="O150" s="84">
        <f t="shared" si="158"/>
        <v>546.63417563421285</v>
      </c>
      <c r="P150" s="101">
        <f t="shared" si="159"/>
        <v>0.12942416701863751</v>
      </c>
      <c r="Q150" s="85">
        <f t="shared" si="160"/>
        <v>608.41580940090853</v>
      </c>
      <c r="R150" s="85">
        <f t="shared" si="161"/>
        <v>70.747672845377593</v>
      </c>
      <c r="S150" s="85">
        <f t="shared" si="162"/>
        <v>292.56702356547567</v>
      </c>
      <c r="T150" s="85">
        <f t="shared" si="163"/>
        <v>158.62883426294508</v>
      </c>
      <c r="U150" s="85">
        <f t="shared" si="164"/>
        <v>212.7508966850761</v>
      </c>
      <c r="V150" s="85">
        <f t="shared" si="165"/>
        <v>357.5551257087551</v>
      </c>
      <c r="W150" s="85">
        <f t="shared" si="166"/>
        <v>325.79441272020614</v>
      </c>
      <c r="X150" s="85">
        <f t="shared" si="167"/>
        <v>128.17861860043243</v>
      </c>
      <c r="Y150" s="85">
        <f t="shared" si="168"/>
        <v>65786.891750436422</v>
      </c>
      <c r="Z150" s="85">
        <f t="shared" si="169"/>
        <v>83420.564161048474</v>
      </c>
      <c r="AA150" s="85">
        <f t="shared" si="170"/>
        <v>-135974.57470941913</v>
      </c>
      <c r="AB150" s="100">
        <f t="shared" si="171"/>
        <v>0.99171974285210052</v>
      </c>
      <c r="AC150" s="100">
        <f t="shared" si="172"/>
        <v>0.93724503775122159</v>
      </c>
      <c r="AD150" s="22"/>
      <c r="AE150" s="22"/>
      <c r="AF150" s="22"/>
      <c r="AG150" s="22"/>
      <c r="AH150" s="22"/>
      <c r="AI150" s="22"/>
      <c r="AJ150" s="22"/>
      <c r="AK150" s="22"/>
      <c r="AL150" s="50"/>
      <c r="AM150" s="49"/>
      <c r="AN150" s="49"/>
    </row>
    <row r="151" spans="1:40" x14ac:dyDescent="0.3">
      <c r="A151" s="1">
        <f t="shared" si="145"/>
        <v>28</v>
      </c>
      <c r="B151" s="82"/>
      <c r="C151" s="53"/>
      <c r="D151" s="83">
        <f t="shared" si="177"/>
        <v>190.9131580926755</v>
      </c>
      <c r="E151" s="83">
        <f t="shared" si="177"/>
        <v>201.13329493059848</v>
      </c>
      <c r="F151" s="83">
        <f t="shared" si="177"/>
        <v>190.9131580926755</v>
      </c>
      <c r="G151" s="83">
        <f t="shared" si="177"/>
        <v>160.90663594447881</v>
      </c>
      <c r="H151" s="83">
        <f t="shared" si="177"/>
        <v>173.49460075524306</v>
      </c>
      <c r="I151" s="83">
        <f t="shared" si="177"/>
        <v>237.89862497067207</v>
      </c>
      <c r="J151" s="83">
        <f t="shared" si="177"/>
        <v>381.826316185351</v>
      </c>
      <c r="K151" s="83">
        <f t="shared" si="177"/>
        <v>402.26658986119696</v>
      </c>
      <c r="L151" s="84">
        <f t="shared" si="174"/>
        <v>86.747300377621528</v>
      </c>
      <c r="M151" s="84">
        <f t="shared" si="175"/>
        <v>118.94931248533604</v>
      </c>
      <c r="N151" s="101">
        <f t="shared" si="176"/>
        <v>1.0774354943261988</v>
      </c>
      <c r="O151" s="84">
        <f t="shared" si="158"/>
        <v>572.73947427802648</v>
      </c>
      <c r="P151" s="101">
        <f t="shared" si="159"/>
        <v>0.13211974577350538</v>
      </c>
      <c r="Q151" s="85">
        <f t="shared" si="160"/>
        <v>617.08983858887268</v>
      </c>
      <c r="R151" s="85">
        <f t="shared" si="161"/>
        <v>75.670193736063979</v>
      </c>
      <c r="S151" s="85">
        <f t="shared" si="162"/>
        <v>292.44391324057909</v>
      </c>
      <c r="T151" s="85">
        <f t="shared" si="163"/>
        <v>165.68976018065416</v>
      </c>
      <c r="U151" s="85">
        <f t="shared" si="164"/>
        <v>216.70815104900652</v>
      </c>
      <c r="V151" s="85">
        <f t="shared" si="165"/>
        <v>375.69291006837881</v>
      </c>
      <c r="W151" s="85">
        <f t="shared" si="166"/>
        <v>335.65746353434258</v>
      </c>
      <c r="X151" s="85">
        <f t="shared" si="167"/>
        <v>134.33295615166065</v>
      </c>
      <c r="Y151" s="85">
        <f t="shared" si="168"/>
        <v>72413.468987936096</v>
      </c>
      <c r="Z151" s="85">
        <f t="shared" si="169"/>
        <v>88279.189439445647</v>
      </c>
      <c r="AA151" s="85">
        <f t="shared" si="170"/>
        <v>-143755.83026965591</v>
      </c>
      <c r="AB151" s="100">
        <f t="shared" si="171"/>
        <v>0.95514222905397828</v>
      </c>
      <c r="AC151" s="100">
        <f t="shared" si="172"/>
        <v>0.92562443680348494</v>
      </c>
      <c r="AD151" s="22"/>
      <c r="AE151" s="22"/>
      <c r="AF151" s="22"/>
      <c r="AG151" s="22"/>
      <c r="AH151" s="22"/>
      <c r="AI151" s="22"/>
      <c r="AJ151" s="22"/>
      <c r="AK151" s="22"/>
      <c r="AL151" s="50"/>
      <c r="AM151" s="49"/>
      <c r="AN151" s="49"/>
    </row>
    <row r="152" spans="1:40" x14ac:dyDescent="0.3">
      <c r="A152" s="1">
        <f t="shared" si="145"/>
        <v>29</v>
      </c>
      <c r="B152" s="82"/>
      <c r="C152" s="53"/>
      <c r="D152" s="83">
        <f t="shared" ref="D152:K161" si="178">C37</f>
        <v>201.17593142736735</v>
      </c>
      <c r="E152" s="83">
        <f t="shared" si="178"/>
        <v>210.43445497156415</v>
      </c>
      <c r="F152" s="83">
        <f t="shared" si="178"/>
        <v>201.17593142736735</v>
      </c>
      <c r="G152" s="83">
        <f t="shared" si="178"/>
        <v>168.34756397725133</v>
      </c>
      <c r="H152" s="83">
        <f t="shared" si="178"/>
        <v>182.82101796049187</v>
      </c>
      <c r="I152" s="83">
        <f t="shared" si="178"/>
        <v>248.89995215094524</v>
      </c>
      <c r="J152" s="83">
        <f t="shared" si="178"/>
        <v>402.35186285473469</v>
      </c>
      <c r="K152" s="83">
        <f t="shared" si="178"/>
        <v>420.8689099431283</v>
      </c>
      <c r="L152" s="84">
        <f t="shared" si="174"/>
        <v>91.410508980245936</v>
      </c>
      <c r="M152" s="84">
        <f t="shared" si="175"/>
        <v>124.44997607547262</v>
      </c>
      <c r="N152" s="101">
        <f t="shared" si="176"/>
        <v>1.072993590854346</v>
      </c>
      <c r="O152" s="84">
        <f t="shared" si="158"/>
        <v>603.52779428210204</v>
      </c>
      <c r="P152" s="101">
        <f t="shared" si="159"/>
        <v>0.12761321439947551</v>
      </c>
      <c r="Q152" s="85">
        <f t="shared" si="160"/>
        <v>647.5814551671557</v>
      </c>
      <c r="R152" s="85">
        <f t="shared" si="161"/>
        <v>77.018121807764444</v>
      </c>
      <c r="S152" s="85">
        <f t="shared" si="162"/>
        <v>307.27099403596446</v>
      </c>
      <c r="T152" s="85">
        <f t="shared" si="163"/>
        <v>175.50322415811254</v>
      </c>
      <c r="U152" s="85">
        <f t="shared" si="164"/>
        <v>225.79482147941579</v>
      </c>
      <c r="V152" s="85">
        <f t="shared" si="165"/>
        <v>394.0146927238053</v>
      </c>
      <c r="W152" s="85">
        <f t="shared" si="166"/>
        <v>350.24479755488841</v>
      </c>
      <c r="X152" s="85">
        <f t="shared" si="167"/>
        <v>141.49334675792835</v>
      </c>
      <c r="Y152" s="85">
        <f t="shared" si="168"/>
        <v>80048.400754286209</v>
      </c>
      <c r="Z152" s="85">
        <f t="shared" si="169"/>
        <v>96043.734556509662</v>
      </c>
      <c r="AA152" s="85">
        <f t="shared" si="170"/>
        <v>-157431.83642116725</v>
      </c>
      <c r="AB152" s="100">
        <f t="shared" si="171"/>
        <v>0.95489911877541322</v>
      </c>
      <c r="AC152" s="100">
        <f t="shared" si="172"/>
        <v>0.92540943063509351</v>
      </c>
      <c r="AD152" s="22"/>
      <c r="AE152" s="22"/>
      <c r="AF152" s="22"/>
      <c r="AG152" s="22"/>
      <c r="AH152" s="22"/>
      <c r="AI152" s="22"/>
      <c r="AJ152" s="22"/>
      <c r="AK152" s="22"/>
      <c r="AL152" s="50"/>
      <c r="AM152" s="49"/>
      <c r="AN152" s="49"/>
    </row>
    <row r="153" spans="1:40" x14ac:dyDescent="0.3">
      <c r="A153" s="1">
        <f t="shared" si="145"/>
        <v>30</v>
      </c>
      <c r="B153" s="82"/>
      <c r="C153" s="53"/>
      <c r="D153" s="83">
        <f t="shared" si="178"/>
        <v>211.82347582759144</v>
      </c>
      <c r="E153" s="83">
        <f t="shared" si="178"/>
        <v>220.34033452457763</v>
      </c>
      <c r="F153" s="83">
        <f t="shared" si="178"/>
        <v>211.82347582759144</v>
      </c>
      <c r="G153" s="83">
        <f t="shared" si="178"/>
        <v>176.2722676196621</v>
      </c>
      <c r="H153" s="83">
        <f t="shared" si="178"/>
        <v>192.49710044320824</v>
      </c>
      <c r="I153" s="83">
        <f t="shared" si="178"/>
        <v>240.38439482127529</v>
      </c>
      <c r="J153" s="83">
        <f t="shared" si="178"/>
        <v>423.64695165518287</v>
      </c>
      <c r="K153" s="83">
        <f t="shared" si="178"/>
        <v>440.68066904915526</v>
      </c>
      <c r="L153" s="84">
        <f t="shared" si="174"/>
        <v>96.24855022160412</v>
      </c>
      <c r="M153" s="84">
        <f t="shared" si="175"/>
        <v>120.19219741063765</v>
      </c>
      <c r="N153" s="101">
        <f t="shared" si="176"/>
        <v>1.0217977341114375</v>
      </c>
      <c r="O153" s="84">
        <f t="shared" si="158"/>
        <v>635.47042748277431</v>
      </c>
      <c r="P153" s="101">
        <f t="shared" si="159"/>
        <v>0.12412440452233428</v>
      </c>
      <c r="Q153" s="85">
        <f t="shared" si="160"/>
        <v>649.32224289672536</v>
      </c>
      <c r="R153" s="85">
        <f t="shared" si="161"/>
        <v>78.877388402852574</v>
      </c>
      <c r="S153" s="85">
        <f t="shared" si="162"/>
        <v>312.68929785384591</v>
      </c>
      <c r="T153" s="85">
        <f t="shared" si="163"/>
        <v>185.53101302664058</v>
      </c>
      <c r="U153" s="85">
        <f t="shared" si="164"/>
        <v>225.14325455056957</v>
      </c>
      <c r="V153" s="85">
        <f t="shared" si="165"/>
        <v>413.33105623404015</v>
      </c>
      <c r="W153" s="85">
        <f t="shared" si="166"/>
        <v>345.33545196120724</v>
      </c>
      <c r="X153" s="85">
        <f t="shared" si="167"/>
        <v>148.92265480454697</v>
      </c>
      <c r="Y153" s="85">
        <f t="shared" si="168"/>
        <v>88432.359663475014</v>
      </c>
      <c r="Z153" s="85">
        <f t="shared" si="169"/>
        <v>101555.62018568805</v>
      </c>
      <c r="AA153" s="85">
        <f t="shared" si="170"/>
        <v>-153834.10403725813</v>
      </c>
      <c r="AB153" s="100">
        <f t="shared" si="171"/>
        <v>0.91451733939814561</v>
      </c>
      <c r="AC153" s="100">
        <f t="shared" si="172"/>
        <v>0.8642973565604366</v>
      </c>
      <c r="AD153" s="22"/>
      <c r="AE153" s="22"/>
      <c r="AF153" s="22"/>
      <c r="AG153" s="22"/>
      <c r="AH153" s="22"/>
      <c r="AI153" s="22"/>
      <c r="AJ153" s="22"/>
      <c r="AK153" s="22"/>
      <c r="AL153" s="50"/>
      <c r="AM153" s="49"/>
      <c r="AN153" s="49"/>
    </row>
    <row r="154" spans="1:40" x14ac:dyDescent="0.3">
      <c r="A154" s="1">
        <f t="shared" si="145"/>
        <v>31</v>
      </c>
      <c r="B154" s="82"/>
      <c r="C154" s="53"/>
      <c r="D154" s="83">
        <f t="shared" si="178"/>
        <v>221.49315968980167</v>
      </c>
      <c r="E154" s="83">
        <f t="shared" si="178"/>
        <v>232.31589183966676</v>
      </c>
      <c r="F154" s="83">
        <f t="shared" si="178"/>
        <v>221.49315968980167</v>
      </c>
      <c r="G154" s="83">
        <f t="shared" si="178"/>
        <v>185.85271347173341</v>
      </c>
      <c r="H154" s="83">
        <f t="shared" si="178"/>
        <v>201.28454054353492</v>
      </c>
      <c r="I154" s="83">
        <f t="shared" si="178"/>
        <v>253.4493522837688</v>
      </c>
      <c r="J154" s="83">
        <f t="shared" si="178"/>
        <v>442.98631937960334</v>
      </c>
      <c r="K154" s="83">
        <f t="shared" si="178"/>
        <v>464.63178367933352</v>
      </c>
      <c r="L154" s="84">
        <f t="shared" si="174"/>
        <v>100.64227027176746</v>
      </c>
      <c r="M154" s="84">
        <f t="shared" si="175"/>
        <v>126.7246761418844</v>
      </c>
      <c r="N154" s="101">
        <f t="shared" si="176"/>
        <v>1.0265190434416862</v>
      </c>
      <c r="O154" s="84">
        <f t="shared" si="158"/>
        <v>664.47947906940499</v>
      </c>
      <c r="P154" s="101">
        <f t="shared" si="159"/>
        <v>0.12931756131436886</v>
      </c>
      <c r="Q154" s="85">
        <f t="shared" si="160"/>
        <v>682.10083924095557</v>
      </c>
      <c r="R154" s="85">
        <f t="shared" si="161"/>
        <v>85.928865776697663</v>
      </c>
      <c r="S154" s="85">
        <f t="shared" si="162"/>
        <v>328.00921668541935</v>
      </c>
      <c r="T154" s="85">
        <f t="shared" si="163"/>
        <v>192.85020443090247</v>
      </c>
      <c r="U154" s="85">
        <f t="shared" si="164"/>
        <v>238.47668706755695</v>
      </c>
      <c r="V154" s="85">
        <f t="shared" si="165"/>
        <v>434.58925909205516</v>
      </c>
      <c r="W154" s="85">
        <f t="shared" si="166"/>
        <v>365.20136320944135</v>
      </c>
      <c r="X154" s="85">
        <f t="shared" si="167"/>
        <v>155.81018888445502</v>
      </c>
      <c r="Y154" s="85">
        <f t="shared" si="168"/>
        <v>97199.220266671517</v>
      </c>
      <c r="Z154" s="85">
        <f t="shared" si="169"/>
        <v>113642.63862797701</v>
      </c>
      <c r="AA154" s="85">
        <f t="shared" si="170"/>
        <v>-170881.60501433775</v>
      </c>
      <c r="AB154" s="100">
        <f t="shared" si="171"/>
        <v>0.91472643996826752</v>
      </c>
      <c r="AC154" s="100">
        <f t="shared" si="172"/>
        <v>0.86448122232720359</v>
      </c>
      <c r="AD154" s="22"/>
      <c r="AE154" s="22"/>
      <c r="AF154" s="22"/>
      <c r="AG154" s="22"/>
      <c r="AH154" s="22"/>
      <c r="AI154" s="22"/>
      <c r="AJ154" s="22"/>
      <c r="AK154" s="22"/>
      <c r="AL154" s="50"/>
      <c r="AM154" s="49"/>
      <c r="AN154" s="49"/>
    </row>
    <row r="155" spans="1:40" x14ac:dyDescent="0.3">
      <c r="A155" s="1">
        <f t="shared" si="145"/>
        <v>32</v>
      </c>
      <c r="B155" s="82"/>
      <c r="C155" s="53"/>
      <c r="D155" s="83">
        <f t="shared" si="178"/>
        <v>232.07588059449296</v>
      </c>
      <c r="E155" s="83">
        <f t="shared" si="178"/>
        <v>244.44766083728194</v>
      </c>
      <c r="F155" s="83">
        <f t="shared" si="178"/>
        <v>232.07588059449296</v>
      </c>
      <c r="G155" s="83">
        <f t="shared" si="178"/>
        <v>195.55812866982558</v>
      </c>
      <c r="H155" s="83">
        <f t="shared" si="178"/>
        <v>194.52902579492547</v>
      </c>
      <c r="I155" s="83">
        <f t="shared" si="178"/>
        <v>266.68473179290692</v>
      </c>
      <c r="J155" s="83">
        <f t="shared" si="178"/>
        <v>464.15176118898592</v>
      </c>
      <c r="K155" s="83">
        <f t="shared" si="178"/>
        <v>488.89532167456389</v>
      </c>
      <c r="L155" s="84">
        <f t="shared" si="174"/>
        <v>97.264512897462737</v>
      </c>
      <c r="M155" s="84">
        <f t="shared" si="175"/>
        <v>133.34236589645346</v>
      </c>
      <c r="N155" s="101">
        <f t="shared" si="176"/>
        <v>0.99367016599564884</v>
      </c>
      <c r="O155" s="84">
        <f t="shared" si="158"/>
        <v>696.22764178347893</v>
      </c>
      <c r="P155" s="101">
        <f t="shared" si="159"/>
        <v>0.13198552183302381</v>
      </c>
      <c r="Q155" s="85">
        <f t="shared" si="160"/>
        <v>691.82063638174861</v>
      </c>
      <c r="R155" s="85">
        <f t="shared" si="161"/>
        <v>91.891968615368043</v>
      </c>
      <c r="S155" s="85">
        <f t="shared" si="162"/>
        <v>327.8713916913789</v>
      </c>
      <c r="T155" s="85">
        <f t="shared" si="163"/>
        <v>201.44522438937028</v>
      </c>
      <c r="U155" s="85">
        <f t="shared" si="164"/>
        <v>242.90034772143002</v>
      </c>
      <c r="V155" s="85">
        <f t="shared" si="165"/>
        <v>456.63176959809323</v>
      </c>
      <c r="W155" s="85">
        <f t="shared" si="166"/>
        <v>376.24271361788351</v>
      </c>
      <c r="X155" s="85">
        <f t="shared" si="167"/>
        <v>163.29457659335492</v>
      </c>
      <c r="Y155" s="85">
        <f t="shared" si="168"/>
        <v>106991.74939737949</v>
      </c>
      <c r="Z155" s="85">
        <f t="shared" si="169"/>
        <v>120250.73457465591</v>
      </c>
      <c r="AA155" s="85">
        <f t="shared" si="170"/>
        <v>-180652.39851937504</v>
      </c>
      <c r="AB155" s="100">
        <f t="shared" si="171"/>
        <v>0.88098612472338111</v>
      </c>
      <c r="AC155" s="100">
        <f t="shared" si="172"/>
        <v>0.85376062243270467</v>
      </c>
      <c r="AD155" s="22"/>
      <c r="AE155" s="22"/>
      <c r="AF155" s="22"/>
      <c r="AG155" s="22"/>
      <c r="AH155" s="22"/>
      <c r="AI155" s="22"/>
      <c r="AJ155" s="22"/>
      <c r="AK155" s="22"/>
      <c r="AL155" s="50"/>
      <c r="AM155" s="49"/>
      <c r="AN155" s="49"/>
    </row>
    <row r="156" spans="1:40" x14ac:dyDescent="0.3">
      <c r="A156" s="1">
        <f t="shared" si="145"/>
        <v>33</v>
      </c>
      <c r="B156" s="82"/>
      <c r="C156" s="53"/>
      <c r="D156" s="83">
        <f t="shared" si="178"/>
        <v>244.53229330534521</v>
      </c>
      <c r="E156" s="83">
        <f t="shared" si="178"/>
        <v>255.77197277561771</v>
      </c>
      <c r="F156" s="83">
        <f t="shared" si="178"/>
        <v>244.53229330534521</v>
      </c>
      <c r="G156" s="83">
        <f t="shared" si="178"/>
        <v>204.61757822049418</v>
      </c>
      <c r="H156" s="83">
        <f t="shared" si="178"/>
        <v>204.97015316815549</v>
      </c>
      <c r="I156" s="83">
        <f t="shared" si="178"/>
        <v>279.03920097322191</v>
      </c>
      <c r="J156" s="83">
        <f t="shared" si="178"/>
        <v>489.06458661069041</v>
      </c>
      <c r="K156" s="83">
        <f t="shared" si="178"/>
        <v>511.54394555123542</v>
      </c>
      <c r="L156" s="84">
        <f t="shared" si="174"/>
        <v>102.48507658407775</v>
      </c>
      <c r="M156" s="84">
        <f t="shared" si="175"/>
        <v>139.51960048661095</v>
      </c>
      <c r="N156" s="101">
        <f t="shared" si="176"/>
        <v>0.98966346652832349</v>
      </c>
      <c r="O156" s="84">
        <f t="shared" si="158"/>
        <v>733.59687991603562</v>
      </c>
      <c r="P156" s="101">
        <f t="shared" si="159"/>
        <v>0.12757839298444956</v>
      </c>
      <c r="Q156" s="85">
        <f t="shared" si="160"/>
        <v>726.01403121206602</v>
      </c>
      <c r="R156" s="85">
        <f t="shared" si="161"/>
        <v>93.591111038094041</v>
      </c>
      <c r="S156" s="85">
        <f t="shared" si="162"/>
        <v>344.48975365476645</v>
      </c>
      <c r="T156" s="85">
        <f t="shared" si="163"/>
        <v>213.33525629264719</v>
      </c>
      <c r="U156" s="85">
        <f t="shared" si="164"/>
        <v>253.1281772179058</v>
      </c>
      <c r="V156" s="85">
        <f t="shared" si="165"/>
        <v>478.91296829405974</v>
      </c>
      <c r="W156" s="85">
        <f t="shared" si="166"/>
        <v>392.64777770451678</v>
      </c>
      <c r="X156" s="85">
        <f t="shared" si="167"/>
        <v>171.98660096331849</v>
      </c>
      <c r="Y156" s="85">
        <f t="shared" si="168"/>
        <v>118265.43790070797</v>
      </c>
      <c r="Z156" s="85">
        <f t="shared" si="169"/>
        <v>130865.4313135306</v>
      </c>
      <c r="AA156" s="85">
        <f t="shared" si="170"/>
        <v>-197867.73252483894</v>
      </c>
      <c r="AB156" s="100">
        <f t="shared" si="171"/>
        <v>0.88076680426482123</v>
      </c>
      <c r="AC156" s="100">
        <f t="shared" si="172"/>
        <v>0.85356665588957203</v>
      </c>
      <c r="AD156" s="22"/>
      <c r="AE156" s="22"/>
      <c r="AF156" s="22"/>
      <c r="AG156" s="22"/>
      <c r="AH156" s="22"/>
      <c r="AI156" s="22"/>
      <c r="AJ156" s="22"/>
      <c r="AK156" s="22"/>
      <c r="AL156" s="50"/>
      <c r="AM156" s="49"/>
      <c r="AN156" s="49"/>
    </row>
    <row r="157" spans="1:40" x14ac:dyDescent="0.3">
      <c r="A157" s="1">
        <f t="shared" si="145"/>
        <v>34</v>
      </c>
      <c r="B157" s="82"/>
      <c r="C157" s="53"/>
      <c r="D157" s="83">
        <f t="shared" si="178"/>
        <v>257.4655205605024</v>
      </c>
      <c r="E157" s="83">
        <f t="shared" si="178"/>
        <v>267.82148009168912</v>
      </c>
      <c r="F157" s="83">
        <f t="shared" si="178"/>
        <v>257.4655205605024</v>
      </c>
      <c r="G157" s="83">
        <f t="shared" si="178"/>
        <v>214.25718407335131</v>
      </c>
      <c r="H157" s="83">
        <f t="shared" si="178"/>
        <v>215.81095270270998</v>
      </c>
      <c r="I157" s="83">
        <f t="shared" si="178"/>
        <v>269.50198916241163</v>
      </c>
      <c r="J157" s="83">
        <f t="shared" si="178"/>
        <v>514.9310411210048</v>
      </c>
      <c r="K157" s="83">
        <f t="shared" si="178"/>
        <v>535.64296018337825</v>
      </c>
      <c r="L157" s="84">
        <f t="shared" si="174"/>
        <v>107.90547635135499</v>
      </c>
      <c r="M157" s="84">
        <f t="shared" si="175"/>
        <v>134.75099458120582</v>
      </c>
      <c r="N157" s="101">
        <f t="shared" si="176"/>
        <v>0.9424814258790758</v>
      </c>
      <c r="O157" s="84">
        <f t="shared" si="158"/>
        <v>772.39656168150714</v>
      </c>
      <c r="P157" s="101">
        <f t="shared" si="159"/>
        <v>0.12413362265046239</v>
      </c>
      <c r="Q157" s="85">
        <f t="shared" si="160"/>
        <v>727.96941279768237</v>
      </c>
      <c r="R157" s="85">
        <f t="shared" si="161"/>
        <v>95.880383324286811</v>
      </c>
      <c r="S157" s="85">
        <f t="shared" si="162"/>
        <v>350.5619472839158</v>
      </c>
      <c r="T157" s="85">
        <f t="shared" si="163"/>
        <v>225.50539278574013</v>
      </c>
      <c r="U157" s="85">
        <f t="shared" si="164"/>
        <v>252.41677043785967</v>
      </c>
      <c r="V157" s="85">
        <f t="shared" si="165"/>
        <v>502.39730963598817</v>
      </c>
      <c r="W157" s="85">
        <f t="shared" si="166"/>
        <v>387.16776501906548</v>
      </c>
      <c r="X157" s="85">
        <f t="shared" si="167"/>
        <v>181.01153352596126</v>
      </c>
      <c r="Y157" s="85">
        <f t="shared" si="168"/>
        <v>130648.75786454877</v>
      </c>
      <c r="Z157" s="85">
        <f t="shared" si="169"/>
        <v>138393.65608982329</v>
      </c>
      <c r="AA157" s="85">
        <f t="shared" si="170"/>
        <v>-193358.57598330692</v>
      </c>
      <c r="AB157" s="100">
        <f t="shared" si="171"/>
        <v>0.84352201938600091</v>
      </c>
      <c r="AC157" s="100">
        <f t="shared" si="172"/>
        <v>0.79720066473631002</v>
      </c>
      <c r="AD157" s="22"/>
      <c r="AE157" s="22"/>
      <c r="AF157" s="22"/>
      <c r="AG157" s="22"/>
      <c r="AH157" s="22"/>
      <c r="AI157" s="22"/>
      <c r="AJ157" s="22"/>
      <c r="AK157" s="22"/>
      <c r="AL157" s="50"/>
      <c r="AM157" s="49"/>
      <c r="AN157" s="49"/>
    </row>
    <row r="158" spans="1:40" x14ac:dyDescent="0.3">
      <c r="A158" s="1">
        <f t="shared" si="145"/>
        <v>35</v>
      </c>
      <c r="B158" s="82"/>
      <c r="C158" s="53"/>
      <c r="D158" s="83">
        <f t="shared" si="178"/>
        <v>269.24046183383996</v>
      </c>
      <c r="E158" s="83">
        <f t="shared" si="178"/>
        <v>282.35506684515036</v>
      </c>
      <c r="F158" s="83">
        <f t="shared" si="178"/>
        <v>269.24046183383996</v>
      </c>
      <c r="G158" s="83">
        <f t="shared" si="178"/>
        <v>225.8840534761203</v>
      </c>
      <c r="H158" s="83">
        <f t="shared" si="178"/>
        <v>225.68086184116601</v>
      </c>
      <c r="I158" s="83">
        <f t="shared" si="178"/>
        <v>284.12677033523369</v>
      </c>
      <c r="J158" s="83">
        <f t="shared" si="178"/>
        <v>538.48092366767992</v>
      </c>
      <c r="K158" s="83">
        <f t="shared" si="178"/>
        <v>564.71013369030072</v>
      </c>
      <c r="L158" s="84">
        <f t="shared" si="174"/>
        <v>112.840430920583</v>
      </c>
      <c r="M158" s="84">
        <f t="shared" si="175"/>
        <v>142.06338516761684</v>
      </c>
      <c r="N158" s="101">
        <f t="shared" si="176"/>
        <v>0.9467515185199471</v>
      </c>
      <c r="O158" s="84">
        <f t="shared" si="158"/>
        <v>807.72138550151988</v>
      </c>
      <c r="P158" s="101">
        <f t="shared" si="159"/>
        <v>0.1292257818649947</v>
      </c>
      <c r="Q158" s="85">
        <f t="shared" si="160"/>
        <v>764.71144826459954</v>
      </c>
      <c r="R158" s="85">
        <f t="shared" si="161"/>
        <v>104.37842757051069</v>
      </c>
      <c r="S158" s="85">
        <f t="shared" si="162"/>
        <v>367.74424700878285</v>
      </c>
      <c r="T158" s="85">
        <f t="shared" si="163"/>
        <v>234.44765264366973</v>
      </c>
      <c r="U158" s="85">
        <f t="shared" si="164"/>
        <v>267.32008829744728</v>
      </c>
      <c r="V158" s="85">
        <f t="shared" si="165"/>
        <v>528.22257941369332</v>
      </c>
      <c r="W158" s="85">
        <f t="shared" si="166"/>
        <v>409.38347346506413</v>
      </c>
      <c r="X158" s="85">
        <f t="shared" si="167"/>
        <v>189.3964991995129</v>
      </c>
      <c r="Y158" s="85">
        <f t="shared" si="168"/>
        <v>143609.45259072946</v>
      </c>
      <c r="Z158" s="85">
        <f t="shared" si="169"/>
        <v>154820.51395989343</v>
      </c>
      <c r="AA158" s="85">
        <f t="shared" si="170"/>
        <v>-214754.80430779533</v>
      </c>
      <c r="AB158" s="100">
        <f t="shared" si="171"/>
        <v>0.84371114848518247</v>
      </c>
      <c r="AC158" s="100">
        <f t="shared" si="172"/>
        <v>0.79736696925086814</v>
      </c>
      <c r="AD158" s="22"/>
      <c r="AE158" s="22"/>
      <c r="AF158" s="22"/>
      <c r="AG158" s="22"/>
      <c r="AH158" s="22"/>
      <c r="AI158" s="22"/>
      <c r="AJ158" s="22"/>
      <c r="AK158" s="22"/>
      <c r="AL158" s="50"/>
      <c r="AM158" s="49"/>
      <c r="AN158" s="49"/>
    </row>
    <row r="159" spans="1:40" x14ac:dyDescent="0.3">
      <c r="A159" s="1">
        <f t="shared" si="145"/>
        <v>36</v>
      </c>
      <c r="B159" s="82"/>
      <c r="C159" s="53"/>
      <c r="D159" s="83">
        <f t="shared" si="178"/>
        <v>282.10991734308533</v>
      </c>
      <c r="E159" s="83">
        <f t="shared" si="178"/>
        <v>297.09425152136259</v>
      </c>
      <c r="F159" s="83">
        <f t="shared" si="178"/>
        <v>282.10991734308533</v>
      </c>
      <c r="G159" s="83">
        <f t="shared" si="178"/>
        <v>237.6754012170901</v>
      </c>
      <c r="H159" s="83">
        <f t="shared" si="178"/>
        <v>218.11074505153326</v>
      </c>
      <c r="I159" s="83">
        <f t="shared" si="178"/>
        <v>298.95843950348501</v>
      </c>
      <c r="J159" s="83">
        <f t="shared" si="178"/>
        <v>564.21983468617066</v>
      </c>
      <c r="K159" s="83">
        <f t="shared" si="178"/>
        <v>594.18850304272519</v>
      </c>
      <c r="L159" s="84">
        <f t="shared" si="174"/>
        <v>109.05537252576663</v>
      </c>
      <c r="M159" s="84">
        <f t="shared" si="175"/>
        <v>149.47921975174251</v>
      </c>
      <c r="N159" s="101">
        <f t="shared" si="176"/>
        <v>0.91643212940683239</v>
      </c>
      <c r="O159" s="84">
        <f t="shared" si="158"/>
        <v>846.32975202925604</v>
      </c>
      <c r="P159" s="101">
        <f t="shared" si="159"/>
        <v>0.13186914019769291</v>
      </c>
      <c r="Q159" s="85">
        <f t="shared" si="160"/>
        <v>775.6037768325275</v>
      </c>
      <c r="R159" s="85">
        <f t="shared" si="161"/>
        <v>111.60477672382464</v>
      </c>
      <c r="S159" s="85">
        <f t="shared" si="162"/>
        <v>367.58996480327579</v>
      </c>
      <c r="T159" s="85">
        <f t="shared" si="163"/>
        <v>244.90832510181045</v>
      </c>
      <c r="U159" s="85">
        <f t="shared" si="164"/>
        <v>272.26671755625136</v>
      </c>
      <c r="V159" s="85">
        <f t="shared" si="165"/>
        <v>555.010939536926</v>
      </c>
      <c r="W159" s="85">
        <f t="shared" si="166"/>
        <v>421.74593730799387</v>
      </c>
      <c r="X159" s="85">
        <f t="shared" si="167"/>
        <v>198.49783771129088</v>
      </c>
      <c r="Y159" s="85">
        <f t="shared" si="168"/>
        <v>158080.10647310136</v>
      </c>
      <c r="Z159" s="85">
        <f t="shared" si="169"/>
        <v>163810.02605295234</v>
      </c>
      <c r="AA159" s="85">
        <f t="shared" si="170"/>
        <v>-227025.22871624853</v>
      </c>
      <c r="AB159" s="100">
        <f t="shared" si="171"/>
        <v>0.81258822689677246</v>
      </c>
      <c r="AC159" s="100">
        <f t="shared" si="172"/>
        <v>0.78747690592644592</v>
      </c>
      <c r="AD159" s="22"/>
      <c r="AE159" s="22"/>
      <c r="AF159" s="22"/>
      <c r="AG159" s="22"/>
      <c r="AH159" s="22"/>
      <c r="AI159" s="22"/>
      <c r="AJ159" s="22"/>
      <c r="AK159" s="22"/>
      <c r="AL159" s="50"/>
      <c r="AM159" s="49"/>
      <c r="AN159" s="49"/>
    </row>
    <row r="160" spans="1:40" x14ac:dyDescent="0.3">
      <c r="A160" s="1">
        <f t="shared" si="145"/>
        <v>37</v>
      </c>
      <c r="B160" s="82"/>
      <c r="C160" s="53"/>
      <c r="D160" s="83">
        <f t="shared" si="178"/>
        <v>297.2319078799141</v>
      </c>
      <c r="E160" s="83">
        <f t="shared" si="178"/>
        <v>310.87847807585945</v>
      </c>
      <c r="F160" s="83">
        <f t="shared" si="178"/>
        <v>297.2319078799141</v>
      </c>
      <c r="G160" s="83">
        <f t="shared" si="178"/>
        <v>248.70278246068756</v>
      </c>
      <c r="H160" s="83">
        <f t="shared" si="178"/>
        <v>229.80217601473049</v>
      </c>
      <c r="I160" s="83">
        <f t="shared" si="178"/>
        <v>312.8291584399588</v>
      </c>
      <c r="J160" s="83">
        <f t="shared" si="178"/>
        <v>594.46381575982821</v>
      </c>
      <c r="K160" s="83">
        <f t="shared" si="178"/>
        <v>621.7569561517189</v>
      </c>
      <c r="L160" s="84">
        <f t="shared" si="174"/>
        <v>114.90108800736525</v>
      </c>
      <c r="M160" s="84">
        <f t="shared" si="175"/>
        <v>156.4145792199794</v>
      </c>
      <c r="N160" s="101">
        <f t="shared" si="176"/>
        <v>0.91280801298412417</v>
      </c>
      <c r="O160" s="84">
        <f t="shared" si="158"/>
        <v>891.69572363974225</v>
      </c>
      <c r="P160" s="101">
        <f t="shared" si="159"/>
        <v>0.12754731877869335</v>
      </c>
      <c r="Q160" s="85">
        <f t="shared" si="160"/>
        <v>813.94700168203383</v>
      </c>
      <c r="R160" s="85">
        <f t="shared" si="161"/>
        <v>113.73339871667585</v>
      </c>
      <c r="S160" s="85">
        <f t="shared" si="162"/>
        <v>386.21675523470992</v>
      </c>
      <c r="T160" s="85">
        <f t="shared" si="163"/>
        <v>259.32077497435546</v>
      </c>
      <c r="U160" s="85">
        <f t="shared" si="164"/>
        <v>283.77236585195385</v>
      </c>
      <c r="V160" s="85">
        <f t="shared" si="165"/>
        <v>582.1052398071422</v>
      </c>
      <c r="W160" s="85">
        <f t="shared" si="166"/>
        <v>440.18694507193322</v>
      </c>
      <c r="X160" s="85">
        <f t="shared" si="167"/>
        <v>209.05106611611089</v>
      </c>
      <c r="Y160" s="85">
        <f t="shared" si="168"/>
        <v>174728.07015815095</v>
      </c>
      <c r="Z160" s="85">
        <f t="shared" si="169"/>
        <v>178314.33562257269</v>
      </c>
      <c r="AA160" s="85">
        <f t="shared" si="170"/>
        <v>-248691.20175625558</v>
      </c>
      <c r="AB160" s="100">
        <f t="shared" si="171"/>
        <v>0.81238982525306946</v>
      </c>
      <c r="AC160" s="100">
        <f t="shared" si="172"/>
        <v>0.78730143990944801</v>
      </c>
      <c r="AD160" s="22"/>
      <c r="AE160" s="22"/>
      <c r="AF160" s="22"/>
      <c r="AG160" s="22"/>
      <c r="AH160" s="22"/>
      <c r="AI160" s="22"/>
      <c r="AJ160" s="22"/>
      <c r="AK160" s="22"/>
      <c r="AL160" s="50"/>
      <c r="AM160" s="49"/>
      <c r="AN160" s="49"/>
    </row>
    <row r="161" spans="1:40" x14ac:dyDescent="0.3">
      <c r="A161" s="1">
        <f t="shared" si="145"/>
        <v>38</v>
      </c>
      <c r="B161" s="82"/>
      <c r="C161" s="53"/>
      <c r="D161" s="83">
        <f t="shared" si="178"/>
        <v>312.94277210247708</v>
      </c>
      <c r="E161" s="83">
        <f t="shared" si="178"/>
        <v>325.53414135250296</v>
      </c>
      <c r="F161" s="83">
        <f t="shared" si="178"/>
        <v>312.94277210247708</v>
      </c>
      <c r="G161" s="83">
        <f t="shared" si="178"/>
        <v>260.4273130820024</v>
      </c>
      <c r="H161" s="83">
        <f t="shared" si="178"/>
        <v>241.94888937121036</v>
      </c>
      <c r="I161" s="83">
        <f t="shared" si="178"/>
        <v>302.14639379557764</v>
      </c>
      <c r="J161" s="83">
        <f t="shared" si="178"/>
        <v>625.88554420495416</v>
      </c>
      <c r="K161" s="83">
        <f t="shared" si="178"/>
        <v>651.06828270500591</v>
      </c>
      <c r="L161" s="84">
        <f t="shared" si="174"/>
        <v>120.97444468560518</v>
      </c>
      <c r="M161" s="84">
        <f t="shared" si="175"/>
        <v>151.07319689778882</v>
      </c>
      <c r="N161" s="101">
        <f t="shared" si="176"/>
        <v>0.86932073796006559</v>
      </c>
      <c r="O161" s="84">
        <f t="shared" si="158"/>
        <v>938.82831630743124</v>
      </c>
      <c r="P161" s="101">
        <f t="shared" si="159"/>
        <v>0.12414122396647521</v>
      </c>
      <c r="Q161" s="85">
        <f t="shared" si="160"/>
        <v>816.14292475018203</v>
      </c>
      <c r="R161" s="85">
        <f t="shared" si="161"/>
        <v>116.54729628078965</v>
      </c>
      <c r="S161" s="85">
        <f t="shared" si="162"/>
        <v>393.0220862689992</v>
      </c>
      <c r="T161" s="85">
        <f t="shared" si="163"/>
        <v>274.09367334221383</v>
      </c>
      <c r="U161" s="85">
        <f t="shared" si="164"/>
        <v>282.99357999175419</v>
      </c>
      <c r="V161" s="85">
        <f t="shared" si="165"/>
        <v>610.65607595463064</v>
      </c>
      <c r="W161" s="85">
        <f t="shared" si="166"/>
        <v>434.06677688954301</v>
      </c>
      <c r="X161" s="85">
        <f t="shared" si="167"/>
        <v>220.01510633162712</v>
      </c>
      <c r="Y161" s="85">
        <f t="shared" si="168"/>
        <v>193019.13279102824</v>
      </c>
      <c r="Z161" s="85">
        <f t="shared" si="169"/>
        <v>188593.61171780946</v>
      </c>
      <c r="AA161" s="85">
        <f t="shared" si="170"/>
        <v>-243037.80161842422</v>
      </c>
      <c r="AB161" s="100">
        <f t="shared" si="171"/>
        <v>0.77803811439522441</v>
      </c>
      <c r="AC161" s="100">
        <f t="shared" si="172"/>
        <v>0.73531274018606707</v>
      </c>
      <c r="AD161" s="22"/>
      <c r="AE161" s="22"/>
      <c r="AF161" s="22"/>
      <c r="AG161" s="22"/>
      <c r="AH161" s="22"/>
      <c r="AI161" s="22"/>
      <c r="AJ161" s="22"/>
      <c r="AK161" s="22"/>
      <c r="AL161" s="50"/>
      <c r="AM161" s="49"/>
      <c r="AN161" s="49"/>
    </row>
    <row r="162" spans="1:40" x14ac:dyDescent="0.3">
      <c r="A162" s="1">
        <f t="shared" si="145"/>
        <v>39</v>
      </c>
      <c r="B162" s="82"/>
      <c r="C162" s="53"/>
      <c r="D162" s="83">
        <f t="shared" ref="D162:K171" si="179">C47</f>
        <v>327.27762716288402</v>
      </c>
      <c r="E162" s="83">
        <f t="shared" si="179"/>
        <v>343.17593218311259</v>
      </c>
      <c r="F162" s="83">
        <f t="shared" si="179"/>
        <v>327.27762716288402</v>
      </c>
      <c r="G162" s="83">
        <f t="shared" si="179"/>
        <v>274.54074574649007</v>
      </c>
      <c r="H162" s="83">
        <f t="shared" si="179"/>
        <v>253.03175362099401</v>
      </c>
      <c r="I162" s="83">
        <f t="shared" si="179"/>
        <v>318.520723865592</v>
      </c>
      <c r="J162" s="83">
        <f t="shared" si="179"/>
        <v>654.55525432576803</v>
      </c>
      <c r="K162" s="83">
        <f t="shared" si="179"/>
        <v>686.35186436622519</v>
      </c>
      <c r="L162" s="84">
        <f t="shared" si="174"/>
        <v>126.51587681049701</v>
      </c>
      <c r="M162" s="84">
        <f t="shared" si="175"/>
        <v>159.260361932796</v>
      </c>
      <c r="N162" s="101">
        <f t="shared" si="176"/>
        <v>0.87319210060473806</v>
      </c>
      <c r="O162" s="84">
        <f t="shared" si="158"/>
        <v>981.83288148865199</v>
      </c>
      <c r="P162" s="101">
        <f t="shared" si="159"/>
        <v>0.12914645615964959</v>
      </c>
      <c r="Q162" s="85">
        <f t="shared" si="160"/>
        <v>857.32871622987886</v>
      </c>
      <c r="R162" s="85">
        <f t="shared" si="161"/>
        <v>126.80023718527663</v>
      </c>
      <c r="S162" s="85">
        <f t="shared" si="162"/>
        <v>412.29211555378998</v>
      </c>
      <c r="T162" s="85">
        <f t="shared" si="163"/>
        <v>285.0108814344585</v>
      </c>
      <c r="U162" s="85">
        <f t="shared" si="164"/>
        <v>299.65851309996123</v>
      </c>
      <c r="V162" s="85">
        <f t="shared" si="165"/>
        <v>642.03190888549193</v>
      </c>
      <c r="W162" s="85">
        <f t="shared" si="166"/>
        <v>458.91887503275723</v>
      </c>
      <c r="X162" s="85">
        <f t="shared" si="167"/>
        <v>230.22079026575685</v>
      </c>
      <c r="Y162" s="85">
        <f t="shared" si="168"/>
        <v>212178.13107118179</v>
      </c>
      <c r="Z162" s="85">
        <f t="shared" si="169"/>
        <v>210926.7585503812</v>
      </c>
      <c r="AA162" s="85">
        <f t="shared" si="170"/>
        <v>-269897.48767580785</v>
      </c>
      <c r="AB162" s="100">
        <f t="shared" si="171"/>
        <v>0.77820959282403435</v>
      </c>
      <c r="AC162" s="100">
        <f t="shared" si="172"/>
        <v>0.73546352416582961</v>
      </c>
      <c r="AD162" s="22"/>
      <c r="AE162" s="22"/>
      <c r="AF162" s="22"/>
      <c r="AG162" s="22"/>
      <c r="AH162" s="22"/>
      <c r="AI162" s="22"/>
      <c r="AJ162" s="22"/>
      <c r="AK162" s="22"/>
      <c r="AL162" s="50"/>
      <c r="AM162" s="49"/>
      <c r="AN162" s="49"/>
    </row>
    <row r="163" spans="1:40" x14ac:dyDescent="0.3">
      <c r="A163" s="1">
        <f t="shared" si="145"/>
        <v>40</v>
      </c>
      <c r="B163" s="82"/>
      <c r="C163" s="53"/>
      <c r="D163" s="83">
        <f t="shared" si="179"/>
        <v>342.92706865450361</v>
      </c>
      <c r="E163" s="83">
        <f t="shared" si="179"/>
        <v>361.08387430920675</v>
      </c>
      <c r="F163" s="83">
        <f t="shared" si="179"/>
        <v>342.92706865450361</v>
      </c>
      <c r="G163" s="83">
        <f t="shared" si="179"/>
        <v>288.86709944736543</v>
      </c>
      <c r="H163" s="83">
        <f t="shared" si="179"/>
        <v>244.54837284004412</v>
      </c>
      <c r="I163" s="83">
        <f t="shared" si="179"/>
        <v>335.1420837979752</v>
      </c>
      <c r="J163" s="83">
        <f t="shared" si="179"/>
        <v>685.85413730900723</v>
      </c>
      <c r="K163" s="83">
        <f t="shared" si="179"/>
        <v>722.1677486184135</v>
      </c>
      <c r="L163" s="84">
        <f t="shared" si="174"/>
        <v>122.27418642002206</v>
      </c>
      <c r="M163" s="84">
        <f t="shared" si="175"/>
        <v>167.5710418989876</v>
      </c>
      <c r="N163" s="101">
        <f t="shared" si="176"/>
        <v>0.84520953524093634</v>
      </c>
      <c r="O163" s="84">
        <f t="shared" si="158"/>
        <v>1028.7812059635107</v>
      </c>
      <c r="P163" s="101">
        <f t="shared" si="159"/>
        <v>0.13176793081854254</v>
      </c>
      <c r="Q163" s="85">
        <f t="shared" si="160"/>
        <v>869.53568495702893</v>
      </c>
      <c r="R163" s="85">
        <f t="shared" si="161"/>
        <v>135.56037077481665</v>
      </c>
      <c r="S163" s="85">
        <f t="shared" si="162"/>
        <v>412.11941473903175</v>
      </c>
      <c r="T163" s="85">
        <f t="shared" si="163"/>
        <v>297.74027839623136</v>
      </c>
      <c r="U163" s="85">
        <f t="shared" si="164"/>
        <v>305.19153358788128</v>
      </c>
      <c r="V163" s="85">
        <f t="shared" si="165"/>
        <v>674.58847364874669</v>
      </c>
      <c r="W163" s="85">
        <f t="shared" si="166"/>
        <v>472.76257548686885</v>
      </c>
      <c r="X163" s="85">
        <f t="shared" si="167"/>
        <v>241.28782447769856</v>
      </c>
      <c r="Y163" s="85">
        <f t="shared" si="168"/>
        <v>233561.22689671232</v>
      </c>
      <c r="Z163" s="85">
        <f t="shared" si="169"/>
        <v>223158.31541689698</v>
      </c>
      <c r="AA163" s="85">
        <f t="shared" si="170"/>
        <v>-285308.57369247841</v>
      </c>
      <c r="AB163" s="100">
        <f t="shared" si="171"/>
        <v>0.74950123648544387</v>
      </c>
      <c r="AC163" s="100">
        <f t="shared" si="172"/>
        <v>0.72633984734337442</v>
      </c>
      <c r="AD163" s="22"/>
      <c r="AE163" s="22"/>
      <c r="AF163" s="22"/>
      <c r="AG163" s="22"/>
      <c r="AH163" s="22"/>
      <c r="AI163" s="22"/>
      <c r="AJ163" s="22"/>
      <c r="AK163" s="22"/>
      <c r="AL163" s="50"/>
      <c r="AM163" s="49"/>
      <c r="AN163" s="49"/>
    </row>
    <row r="164" spans="1:40" x14ac:dyDescent="0.3">
      <c r="A164" s="1">
        <f t="shared" si="145"/>
        <v>41</v>
      </c>
      <c r="B164" s="82"/>
      <c r="C164" s="53"/>
      <c r="D164" s="83">
        <f t="shared" si="179"/>
        <v>361.28814773767044</v>
      </c>
      <c r="E164" s="83">
        <f t="shared" si="179"/>
        <v>377.85902684018095</v>
      </c>
      <c r="F164" s="83">
        <f t="shared" si="179"/>
        <v>361.28814773767044</v>
      </c>
      <c r="G164" s="83">
        <f t="shared" si="179"/>
        <v>302.28722147214478</v>
      </c>
      <c r="H164" s="83">
        <f t="shared" si="179"/>
        <v>257.64203742299264</v>
      </c>
      <c r="I164" s="83">
        <f t="shared" si="179"/>
        <v>350.71203852391022</v>
      </c>
      <c r="J164" s="83">
        <f t="shared" si="179"/>
        <v>722.57629547534088</v>
      </c>
      <c r="K164" s="83">
        <f t="shared" si="179"/>
        <v>755.71805368036189</v>
      </c>
      <c r="L164" s="84">
        <f t="shared" si="174"/>
        <v>128.82101871149632</v>
      </c>
      <c r="M164" s="84">
        <f t="shared" si="175"/>
        <v>175.35601926195511</v>
      </c>
      <c r="N164" s="101">
        <f t="shared" si="176"/>
        <v>0.84192365533760294</v>
      </c>
      <c r="O164" s="84">
        <f t="shared" si="158"/>
        <v>1083.8644432130113</v>
      </c>
      <c r="P164" s="101">
        <f t="shared" si="159"/>
        <v>0.12751966131124098</v>
      </c>
      <c r="Q164" s="85">
        <f t="shared" si="160"/>
        <v>912.5311139203543</v>
      </c>
      <c r="R164" s="85">
        <f t="shared" si="161"/>
        <v>138.21402670582</v>
      </c>
      <c r="S164" s="85">
        <f t="shared" si="162"/>
        <v>432.99805668494776</v>
      </c>
      <c r="T164" s="85">
        <f t="shared" si="163"/>
        <v>315.21680550239711</v>
      </c>
      <c r="U164" s="85">
        <f t="shared" si="164"/>
        <v>318.12845307959458</v>
      </c>
      <c r="V164" s="85">
        <f t="shared" si="165"/>
        <v>707.53359855430688</v>
      </c>
      <c r="W164" s="85">
        <f t="shared" si="166"/>
        <v>493.48447234154969</v>
      </c>
      <c r="X164" s="85">
        <f t="shared" si="167"/>
        <v>254.10276634608979</v>
      </c>
      <c r="Y164" s="85">
        <f t="shared" si="168"/>
        <v>258147.04725568526</v>
      </c>
      <c r="Z164" s="85">
        <f t="shared" si="169"/>
        <v>242969.90354757349</v>
      </c>
      <c r="AA164" s="85">
        <f t="shared" si="170"/>
        <v>-312570.93328857957</v>
      </c>
      <c r="AB164" s="100">
        <f t="shared" si="171"/>
        <v>0.74932133317050265</v>
      </c>
      <c r="AC164" s="100">
        <f t="shared" si="172"/>
        <v>0.72618074118847542</v>
      </c>
      <c r="AD164" s="22"/>
      <c r="AE164" s="22"/>
      <c r="AF164" s="22"/>
      <c r="AG164" s="22"/>
      <c r="AH164" s="22"/>
      <c r="AI164" s="22"/>
      <c r="AJ164" s="22"/>
      <c r="AK164" s="22"/>
      <c r="AL164" s="50"/>
      <c r="AM164" s="49"/>
      <c r="AN164" s="49"/>
    </row>
    <row r="165" spans="1:40" x14ac:dyDescent="0.3">
      <c r="A165" s="1">
        <f t="shared" si="145"/>
        <v>42</v>
      </c>
      <c r="B165" s="82"/>
      <c r="C165" s="53"/>
      <c r="D165" s="83">
        <f t="shared" si="179"/>
        <v>380.37456046954048</v>
      </c>
      <c r="E165" s="83">
        <f t="shared" si="179"/>
        <v>395.68309743561628</v>
      </c>
      <c r="F165" s="83">
        <f t="shared" si="179"/>
        <v>380.37456046954048</v>
      </c>
      <c r="G165" s="83">
        <f t="shared" si="179"/>
        <v>316.54647794849302</v>
      </c>
      <c r="H165" s="83">
        <f t="shared" si="179"/>
        <v>271.25295240630305</v>
      </c>
      <c r="I165" s="83">
        <f t="shared" si="179"/>
        <v>338.7448283112364</v>
      </c>
      <c r="J165" s="83">
        <f t="shared" si="179"/>
        <v>760.74912093908097</v>
      </c>
      <c r="K165" s="83">
        <f t="shared" si="179"/>
        <v>791.36619487123255</v>
      </c>
      <c r="L165" s="84">
        <f t="shared" si="174"/>
        <v>135.62647620315153</v>
      </c>
      <c r="M165" s="84">
        <f t="shared" si="175"/>
        <v>169.3724141556182</v>
      </c>
      <c r="N165" s="101">
        <f t="shared" si="176"/>
        <v>0.80183829849786525</v>
      </c>
      <c r="O165" s="84">
        <f t="shared" si="158"/>
        <v>1141.1236814086215</v>
      </c>
      <c r="P165" s="101">
        <f t="shared" si="159"/>
        <v>0.12414757224643838</v>
      </c>
      <c r="Q165" s="85">
        <f t="shared" si="160"/>
        <v>914.9966710763091</v>
      </c>
      <c r="R165" s="85">
        <f t="shared" si="161"/>
        <v>141.66773467979857</v>
      </c>
      <c r="S165" s="85">
        <f t="shared" si="162"/>
        <v>440.62536656192123</v>
      </c>
      <c r="T165" s="85">
        <f t="shared" si="163"/>
        <v>333.15198224294096</v>
      </c>
      <c r="U165" s="85">
        <f t="shared" si="164"/>
        <v>317.27386159213961</v>
      </c>
      <c r="V165" s="85">
        <f t="shared" si="165"/>
        <v>742.24309894564988</v>
      </c>
      <c r="W165" s="85">
        <f t="shared" si="166"/>
        <v>486.64627574775784</v>
      </c>
      <c r="X165" s="85">
        <f t="shared" si="167"/>
        <v>267.42338202291035</v>
      </c>
      <c r="Y165" s="85">
        <f t="shared" si="168"/>
        <v>285165.02445148269</v>
      </c>
      <c r="Z165" s="85">
        <f t="shared" si="169"/>
        <v>257002.12461089154</v>
      </c>
      <c r="AA165" s="85">
        <f t="shared" si="170"/>
        <v>-305480.81073632918</v>
      </c>
      <c r="AB165" s="100">
        <f t="shared" si="171"/>
        <v>0.7176377853863215</v>
      </c>
      <c r="AC165" s="100">
        <f t="shared" si="172"/>
        <v>0.67822923628665133</v>
      </c>
      <c r="AD165" s="22"/>
      <c r="AE165" s="22"/>
      <c r="AF165" s="22"/>
      <c r="AG165" s="22"/>
      <c r="AH165" s="22"/>
      <c r="AI165" s="22"/>
      <c r="AJ165" s="22"/>
      <c r="AK165" s="22"/>
      <c r="AL165" s="50"/>
      <c r="AM165" s="49"/>
      <c r="AN165" s="49"/>
    </row>
    <row r="166" spans="1:40" x14ac:dyDescent="0.3">
      <c r="A166" s="1">
        <f t="shared" si="145"/>
        <v>43</v>
      </c>
      <c r="B166" s="82"/>
      <c r="C166" s="53"/>
      <c r="D166" s="83">
        <f t="shared" si="179"/>
        <v>397.82210631584786</v>
      </c>
      <c r="E166" s="83">
        <f t="shared" si="179"/>
        <v>417.10166820979265</v>
      </c>
      <c r="F166" s="83">
        <f t="shared" si="179"/>
        <v>397.82210631584786</v>
      </c>
      <c r="G166" s="83">
        <f t="shared" si="179"/>
        <v>333.68133456783414</v>
      </c>
      <c r="H166" s="83">
        <f t="shared" si="179"/>
        <v>283.6951575769462</v>
      </c>
      <c r="I166" s="83">
        <f t="shared" si="179"/>
        <v>357.08129536426998</v>
      </c>
      <c r="J166" s="83">
        <f t="shared" si="179"/>
        <v>795.64421263169572</v>
      </c>
      <c r="K166" s="83">
        <f t="shared" si="179"/>
        <v>834.2033364195853</v>
      </c>
      <c r="L166" s="84">
        <f t="shared" si="174"/>
        <v>141.8475787884731</v>
      </c>
      <c r="M166" s="84">
        <f t="shared" si="175"/>
        <v>178.54064768213499</v>
      </c>
      <c r="N166" s="101">
        <f t="shared" si="176"/>
        <v>0.80535551288906571</v>
      </c>
      <c r="O166" s="84">
        <f t="shared" si="158"/>
        <v>1193.4663189475436</v>
      </c>
      <c r="P166" s="101">
        <f t="shared" si="159"/>
        <v>0.12907766298734225</v>
      </c>
      <c r="Q166" s="85">
        <f t="shared" si="160"/>
        <v>961.1646794118243</v>
      </c>
      <c r="R166" s="85">
        <f t="shared" si="161"/>
        <v>154.04984330385494</v>
      </c>
      <c r="S166" s="85">
        <f t="shared" si="162"/>
        <v>462.23580525908119</v>
      </c>
      <c r="T166" s="85">
        <f t="shared" si="163"/>
        <v>346.47215854789624</v>
      </c>
      <c r="U166" s="85">
        <f t="shared" si="164"/>
        <v>335.9151279279825</v>
      </c>
      <c r="V166" s="85">
        <f t="shared" si="165"/>
        <v>780.3648278589435</v>
      </c>
      <c r="W166" s="85">
        <f t="shared" si="166"/>
        <v>514.45577561011748</v>
      </c>
      <c r="X166" s="85">
        <f t="shared" si="167"/>
        <v>279.84282600719229</v>
      </c>
      <c r="Y166" s="85">
        <f t="shared" si="168"/>
        <v>313484.42985926155</v>
      </c>
      <c r="Z166" s="85">
        <f t="shared" si="169"/>
        <v>287374.59553794359</v>
      </c>
      <c r="AA166" s="85">
        <f t="shared" si="170"/>
        <v>-339204.72097936174</v>
      </c>
      <c r="AB166" s="100">
        <f t="shared" si="171"/>
        <v>0.71779358482431621</v>
      </c>
      <c r="AC166" s="100">
        <f t="shared" si="172"/>
        <v>0.67836623346160307</v>
      </c>
      <c r="AD166" s="22"/>
      <c r="AE166" s="22"/>
      <c r="AF166" s="22"/>
      <c r="AG166" s="22"/>
      <c r="AH166" s="22"/>
      <c r="AI166" s="22"/>
      <c r="AJ166" s="22"/>
      <c r="AK166" s="22"/>
      <c r="AL166" s="50"/>
      <c r="AM166" s="49"/>
      <c r="AN166" s="49"/>
    </row>
    <row r="167" spans="1:40" x14ac:dyDescent="0.3">
      <c r="A167" s="1">
        <f t="shared" si="145"/>
        <v>44</v>
      </c>
      <c r="B167" s="82"/>
      <c r="C167" s="53"/>
      <c r="D167" s="83">
        <f t="shared" si="179"/>
        <v>416.85111078819426</v>
      </c>
      <c r="E167" s="83">
        <f t="shared" si="179"/>
        <v>438.86063226003972</v>
      </c>
      <c r="F167" s="83">
        <f t="shared" si="179"/>
        <v>416.85111078819426</v>
      </c>
      <c r="G167" s="83">
        <f t="shared" si="179"/>
        <v>351.08850580803181</v>
      </c>
      <c r="H167" s="83">
        <f t="shared" si="179"/>
        <v>274.18789426016747</v>
      </c>
      <c r="I167" s="83">
        <f t="shared" si="179"/>
        <v>375.70917355568207</v>
      </c>
      <c r="J167" s="83">
        <f t="shared" si="179"/>
        <v>833.70222157638852</v>
      </c>
      <c r="K167" s="83">
        <f t="shared" si="179"/>
        <v>877.72126452007944</v>
      </c>
      <c r="L167" s="84">
        <f t="shared" si="174"/>
        <v>137.09394713008373</v>
      </c>
      <c r="M167" s="84">
        <f t="shared" si="175"/>
        <v>187.85458677784104</v>
      </c>
      <c r="N167" s="101">
        <f t="shared" si="176"/>
        <v>0.77953140941259003</v>
      </c>
      <c r="O167" s="84">
        <f t="shared" si="158"/>
        <v>1250.5533323645827</v>
      </c>
      <c r="P167" s="101">
        <f t="shared" si="159"/>
        <v>0.13167968740238573</v>
      </c>
      <c r="Q167" s="85">
        <f t="shared" si="160"/>
        <v>974.84560172377428</v>
      </c>
      <c r="R167" s="85">
        <f t="shared" si="161"/>
        <v>164.67247188578003</v>
      </c>
      <c r="S167" s="85">
        <f t="shared" si="162"/>
        <v>462.04248103800853</v>
      </c>
      <c r="T167" s="85">
        <f t="shared" si="163"/>
        <v>361.96028682626758</v>
      </c>
      <c r="U167" s="85">
        <f t="shared" si="164"/>
        <v>342.10564720136915</v>
      </c>
      <c r="V167" s="85">
        <f t="shared" si="165"/>
        <v>819.93223365086408</v>
      </c>
      <c r="W167" s="85">
        <f t="shared" si="166"/>
        <v>529.96023397921022</v>
      </c>
      <c r="X167" s="85">
        <f t="shared" si="167"/>
        <v>293.29947493881645</v>
      </c>
      <c r="Y167" s="85">
        <f t="shared" si="168"/>
        <v>345081.25601134531</v>
      </c>
      <c r="Z167" s="85">
        <f t="shared" si="169"/>
        <v>304020.34030350024</v>
      </c>
      <c r="AA167" s="85">
        <f t="shared" si="170"/>
        <v>-358562.06117310113</v>
      </c>
      <c r="AB167" s="100">
        <f t="shared" si="171"/>
        <v>0.69131264099025092</v>
      </c>
      <c r="AC167" s="100">
        <f t="shared" si="172"/>
        <v>0.66994971025987426</v>
      </c>
      <c r="AD167" s="22"/>
      <c r="AE167" s="22"/>
      <c r="AF167" s="22"/>
      <c r="AG167" s="22"/>
      <c r="AH167" s="22"/>
      <c r="AI167" s="22"/>
      <c r="AJ167" s="22"/>
      <c r="AK167" s="22"/>
      <c r="AL167" s="50"/>
      <c r="AM167" s="49"/>
      <c r="AN167" s="49"/>
    </row>
    <row r="168" spans="1:40" x14ac:dyDescent="0.3">
      <c r="A168" s="1">
        <f t="shared" si="145"/>
        <v>45</v>
      </c>
      <c r="B168" s="82"/>
      <c r="C168" s="53"/>
      <c r="D168" s="83">
        <f t="shared" si="179"/>
        <v>439.14824720832473</v>
      </c>
      <c r="E168" s="83">
        <f t="shared" si="179"/>
        <v>459.27228187964977</v>
      </c>
      <c r="F168" s="83">
        <f t="shared" si="179"/>
        <v>439.14824720832473</v>
      </c>
      <c r="G168" s="83">
        <f t="shared" si="179"/>
        <v>367.41782550371983</v>
      </c>
      <c r="H168" s="83">
        <f t="shared" si="179"/>
        <v>288.85405377095174</v>
      </c>
      <c r="I168" s="83">
        <f t="shared" si="179"/>
        <v>393.18361406313636</v>
      </c>
      <c r="J168" s="83">
        <f t="shared" si="179"/>
        <v>878.29649441664947</v>
      </c>
      <c r="K168" s="83">
        <f t="shared" si="179"/>
        <v>918.54456375929954</v>
      </c>
      <c r="L168" s="84">
        <f t="shared" si="174"/>
        <v>144.42702688547587</v>
      </c>
      <c r="M168" s="84">
        <f t="shared" si="175"/>
        <v>196.59180703156818</v>
      </c>
      <c r="N168" s="101">
        <f t="shared" si="176"/>
        <v>0.77654604358530044</v>
      </c>
      <c r="O168" s="84">
        <f t="shared" si="158"/>
        <v>1317.4447416249741</v>
      </c>
      <c r="P168" s="101">
        <f t="shared" si="159"/>
        <v>0.12749509050657126</v>
      </c>
      <c r="Q168" s="85">
        <f t="shared" si="160"/>
        <v>1023.056501751132</v>
      </c>
      <c r="R168" s="85">
        <f t="shared" si="161"/>
        <v>167.96773657088247</v>
      </c>
      <c r="S168" s="85">
        <f t="shared" si="162"/>
        <v>485.44586080251992</v>
      </c>
      <c r="T168" s="85">
        <f t="shared" si="163"/>
        <v>383.15900168469722</v>
      </c>
      <c r="U168" s="85">
        <f t="shared" si="164"/>
        <v>356.64607342203487</v>
      </c>
      <c r="V168" s="85">
        <f t="shared" si="165"/>
        <v>859.98960261389402</v>
      </c>
      <c r="W168" s="85">
        <f t="shared" si="166"/>
        <v>553.23788045360311</v>
      </c>
      <c r="X168" s="85">
        <f t="shared" si="167"/>
        <v>308.86286435831437</v>
      </c>
      <c r="Y168" s="85">
        <f t="shared" si="168"/>
        <v>381391.75383382465</v>
      </c>
      <c r="Z168" s="85">
        <f t="shared" si="169"/>
        <v>331072.49940308568</v>
      </c>
      <c r="AA168" s="85">
        <f t="shared" si="170"/>
        <v>-392861.25049887574</v>
      </c>
      <c r="AB168" s="100">
        <f t="shared" si="171"/>
        <v>0.6911491763326636</v>
      </c>
      <c r="AC168" s="100">
        <f t="shared" si="172"/>
        <v>0.66980514240456523</v>
      </c>
      <c r="AD168" s="22"/>
      <c r="AE168" s="22"/>
      <c r="AF168" s="22"/>
      <c r="AG168" s="22"/>
      <c r="AH168" s="22"/>
      <c r="AI168" s="22"/>
      <c r="AJ168" s="22"/>
      <c r="AK168" s="22"/>
      <c r="AL168" s="50"/>
      <c r="AM168" s="49"/>
      <c r="AN168" s="49"/>
    </row>
    <row r="169" spans="1:40" x14ac:dyDescent="0.3">
      <c r="A169" s="1">
        <f t="shared" si="145"/>
        <v>46</v>
      </c>
      <c r="B169" s="82"/>
      <c r="C169" s="53"/>
      <c r="D169" s="83">
        <f t="shared" si="179"/>
        <v>462.33690478542155</v>
      </c>
      <c r="E169" s="83">
        <f t="shared" si="179"/>
        <v>480.94822875917106</v>
      </c>
      <c r="F169" s="83">
        <f t="shared" si="179"/>
        <v>462.33690478542155</v>
      </c>
      <c r="G169" s="83">
        <f t="shared" si="179"/>
        <v>384.75858300733688</v>
      </c>
      <c r="H169" s="83">
        <f t="shared" si="179"/>
        <v>304.10662004038608</v>
      </c>
      <c r="I169" s="83">
        <f t="shared" si="179"/>
        <v>379.77625464801963</v>
      </c>
      <c r="J169" s="83">
        <f t="shared" si="179"/>
        <v>924.6738095708431</v>
      </c>
      <c r="K169" s="83">
        <f t="shared" si="179"/>
        <v>961.89645751834212</v>
      </c>
      <c r="L169" s="84">
        <f t="shared" si="174"/>
        <v>152.05331002019304</v>
      </c>
      <c r="M169" s="84">
        <f t="shared" si="175"/>
        <v>189.88812732400982</v>
      </c>
      <c r="N169" s="101">
        <f t="shared" si="176"/>
        <v>0.73959364654851367</v>
      </c>
      <c r="O169" s="84">
        <f t="shared" si="158"/>
        <v>1387.0107143562645</v>
      </c>
      <c r="P169" s="101">
        <f t="shared" si="159"/>
        <v>0.12415293754114737</v>
      </c>
      <c r="Q169" s="85">
        <f t="shared" si="160"/>
        <v>1025.8243120326085</v>
      </c>
      <c r="R169" s="85">
        <f t="shared" si="161"/>
        <v>172.2014545883755</v>
      </c>
      <c r="S169" s="85">
        <f t="shared" si="162"/>
        <v>493.99474736439595</v>
      </c>
      <c r="T169" s="85">
        <f t="shared" si="163"/>
        <v>404.93641992262974</v>
      </c>
      <c r="U169" s="85">
        <f t="shared" si="164"/>
        <v>355.70625430904408</v>
      </c>
      <c r="V169" s="85">
        <f t="shared" si="165"/>
        <v>902.18532211267927</v>
      </c>
      <c r="W169" s="85">
        <f t="shared" si="166"/>
        <v>545.5943816330539</v>
      </c>
      <c r="X169" s="85">
        <f t="shared" si="167"/>
        <v>325.04744760167404</v>
      </c>
      <c r="Y169" s="85">
        <f t="shared" si="168"/>
        <v>421301.33773029991</v>
      </c>
      <c r="Z169" s="85">
        <f t="shared" si="169"/>
        <v>350223.79925542657</v>
      </c>
      <c r="AA169" s="85">
        <f t="shared" si="170"/>
        <v>-383966.95995425218</v>
      </c>
      <c r="AB169" s="100">
        <f t="shared" si="171"/>
        <v>0.66192640065373476</v>
      </c>
      <c r="AC169" s="100">
        <f t="shared" si="172"/>
        <v>0.62557719078566343</v>
      </c>
      <c r="AD169" s="22"/>
      <c r="AE169" s="22"/>
      <c r="AF169" s="22"/>
      <c r="AG169" s="22"/>
      <c r="AH169" s="22"/>
      <c r="AI169" s="22"/>
      <c r="AJ169" s="22"/>
      <c r="AK169" s="22"/>
      <c r="AL169" s="50"/>
      <c r="AM169" s="49"/>
      <c r="AN169" s="49"/>
    </row>
    <row r="170" spans="1:40" x14ac:dyDescent="0.3">
      <c r="A170" s="1">
        <f t="shared" si="145"/>
        <v>47</v>
      </c>
      <c r="B170" s="82"/>
      <c r="C170" s="53"/>
      <c r="D170" s="83">
        <f t="shared" si="179"/>
        <v>483.56918617887294</v>
      </c>
      <c r="E170" s="83">
        <f t="shared" si="179"/>
        <v>506.95606696438335</v>
      </c>
      <c r="F170" s="83">
        <f t="shared" si="179"/>
        <v>483.56918617887294</v>
      </c>
      <c r="G170" s="83">
        <f t="shared" si="179"/>
        <v>405.56485357150672</v>
      </c>
      <c r="H170" s="83">
        <f t="shared" si="179"/>
        <v>318.07236074478783</v>
      </c>
      <c r="I170" s="83">
        <f t="shared" si="179"/>
        <v>400.31309997656967</v>
      </c>
      <c r="J170" s="83">
        <f t="shared" si="179"/>
        <v>967.13837235774588</v>
      </c>
      <c r="K170" s="83">
        <f t="shared" si="179"/>
        <v>1013.9121339287667</v>
      </c>
      <c r="L170" s="84">
        <f t="shared" si="174"/>
        <v>159.03618037239391</v>
      </c>
      <c r="M170" s="84">
        <f t="shared" si="175"/>
        <v>200.15654998828484</v>
      </c>
      <c r="N170" s="101">
        <f t="shared" si="176"/>
        <v>0.7427949104842525</v>
      </c>
      <c r="O170" s="84">
        <f t="shared" si="158"/>
        <v>1450.7075585366188</v>
      </c>
      <c r="P170" s="101">
        <f t="shared" si="159"/>
        <v>0.12901783006933717</v>
      </c>
      <c r="Q170" s="85">
        <f t="shared" si="160"/>
        <v>1077.5781910820363</v>
      </c>
      <c r="R170" s="85">
        <f t="shared" si="161"/>
        <v>187.16714126758049</v>
      </c>
      <c r="S170" s="85">
        <f t="shared" si="162"/>
        <v>518.22891073307267</v>
      </c>
      <c r="T170" s="85">
        <f t="shared" si="163"/>
        <v>421.18013908967941</v>
      </c>
      <c r="U170" s="85">
        <f t="shared" si="164"/>
        <v>376.56438638025787</v>
      </c>
      <c r="V170" s="85">
        <f t="shared" si="165"/>
        <v>948.50576222853635</v>
      </c>
      <c r="W170" s="85">
        <f t="shared" si="166"/>
        <v>576.72093636854265</v>
      </c>
      <c r="X170" s="85">
        <f t="shared" si="167"/>
        <v>340.15848187127642</v>
      </c>
      <c r="Y170" s="85">
        <f t="shared" si="168"/>
        <v>463158.27949254424</v>
      </c>
      <c r="Z170" s="85">
        <f t="shared" si="169"/>
        <v>391540.39600879455</v>
      </c>
      <c r="AA170" s="85">
        <f t="shared" si="170"/>
        <v>-426315.35159644345</v>
      </c>
      <c r="AB170" s="100">
        <f t="shared" si="171"/>
        <v>0.66206821076540368</v>
      </c>
      <c r="AC170" s="100">
        <f t="shared" si="172"/>
        <v>0.62570188690558803</v>
      </c>
      <c r="AD170" s="22"/>
      <c r="AE170" s="22"/>
      <c r="AF170" s="22"/>
      <c r="AG170" s="22"/>
      <c r="AH170" s="22"/>
      <c r="AI170" s="22"/>
      <c r="AJ170" s="22"/>
      <c r="AK170" s="22"/>
      <c r="AL170" s="50"/>
      <c r="AM170" s="49"/>
      <c r="AN170" s="49"/>
    </row>
    <row r="171" spans="1:40" x14ac:dyDescent="0.3">
      <c r="A171" s="1">
        <f t="shared" si="145"/>
        <v>48</v>
      </c>
      <c r="B171" s="82"/>
      <c r="C171" s="53"/>
      <c r="D171" s="83">
        <f t="shared" si="179"/>
        <v>506.70657275509791</v>
      </c>
      <c r="E171" s="83">
        <f t="shared" si="179"/>
        <v>533.39529249806765</v>
      </c>
      <c r="F171" s="83">
        <f t="shared" si="179"/>
        <v>506.70657275509791</v>
      </c>
      <c r="G171" s="83">
        <f t="shared" si="179"/>
        <v>426.71623399845413</v>
      </c>
      <c r="H171" s="83">
        <f t="shared" si="179"/>
        <v>307.41719366641109</v>
      </c>
      <c r="I171" s="83">
        <f t="shared" si="179"/>
        <v>421.19058626003579</v>
      </c>
      <c r="J171" s="83">
        <f t="shared" si="179"/>
        <v>1013.4131455101958</v>
      </c>
      <c r="K171" s="83">
        <f t="shared" si="179"/>
        <v>1066.7905849961353</v>
      </c>
      <c r="L171" s="84">
        <f t="shared" si="174"/>
        <v>153.70859683320555</v>
      </c>
      <c r="M171" s="84">
        <f t="shared" si="175"/>
        <v>210.59529313001789</v>
      </c>
      <c r="N171" s="101">
        <f t="shared" si="176"/>
        <v>0.71896420838278585</v>
      </c>
      <c r="O171" s="84">
        <f t="shared" si="158"/>
        <v>1520.1197182652936</v>
      </c>
      <c r="P171" s="101">
        <f t="shared" si="159"/>
        <v>0.13160257377107554</v>
      </c>
      <c r="Q171" s="85">
        <f t="shared" si="160"/>
        <v>1092.9116698896703</v>
      </c>
      <c r="R171" s="85">
        <f t="shared" si="161"/>
        <v>200.05166736387486</v>
      </c>
      <c r="S171" s="85">
        <f t="shared" si="162"/>
        <v>518.01248679642902</v>
      </c>
      <c r="T171" s="85">
        <f t="shared" si="163"/>
        <v>440.02268363380631</v>
      </c>
      <c r="U171" s="85">
        <f t="shared" si="164"/>
        <v>383.4921242259777</v>
      </c>
      <c r="V171" s="85">
        <f t="shared" si="165"/>
        <v>996.59439166601396</v>
      </c>
      <c r="W171" s="85">
        <f t="shared" si="166"/>
        <v>594.08741735599563</v>
      </c>
      <c r="X171" s="85">
        <f t="shared" si="167"/>
        <v>356.52004066833274</v>
      </c>
      <c r="Y171" s="85">
        <f t="shared" si="168"/>
        <v>509846.56729961652</v>
      </c>
      <c r="Z171" s="85">
        <f t="shared" si="169"/>
        <v>414196.83821463434</v>
      </c>
      <c r="AA171" s="85">
        <f t="shared" si="170"/>
        <v>-450631.36242583883</v>
      </c>
      <c r="AB171" s="100">
        <f t="shared" si="171"/>
        <v>0.63764199922462583</v>
      </c>
      <c r="AC171" s="100">
        <f t="shared" si="172"/>
        <v>0.6179378322769058</v>
      </c>
      <c r="AD171" s="22"/>
      <c r="AE171" s="22"/>
      <c r="AF171" s="22"/>
      <c r="AG171" s="22"/>
      <c r="AH171" s="22"/>
      <c r="AI171" s="22"/>
      <c r="AJ171" s="22"/>
      <c r="AK171" s="22"/>
      <c r="AL171" s="50"/>
      <c r="AM171" s="49"/>
      <c r="AN171" s="49"/>
    </row>
    <row r="172" spans="1:40" x14ac:dyDescent="0.3">
      <c r="A172" s="1">
        <f t="shared" si="145"/>
        <v>49</v>
      </c>
      <c r="B172" s="82"/>
      <c r="C172" s="53"/>
      <c r="D172" s="83">
        <f t="shared" ref="D172:K174" si="180">C57</f>
        <v>533.78679337896733</v>
      </c>
      <c r="E172" s="83">
        <f t="shared" si="180"/>
        <v>558.22826000733357</v>
      </c>
      <c r="F172" s="83">
        <f t="shared" si="180"/>
        <v>533.78679337896733</v>
      </c>
      <c r="G172" s="83">
        <f t="shared" si="180"/>
        <v>446.58260800586686</v>
      </c>
      <c r="H172" s="83">
        <f t="shared" si="180"/>
        <v>323.84667351861106</v>
      </c>
      <c r="I172" s="83">
        <f t="shared" si="180"/>
        <v>440.79970597089641</v>
      </c>
      <c r="J172" s="83">
        <f t="shared" si="180"/>
        <v>1067.5735867579347</v>
      </c>
      <c r="K172" s="83">
        <f t="shared" si="180"/>
        <v>1116.4565200146671</v>
      </c>
      <c r="L172" s="84">
        <f t="shared" si="174"/>
        <v>161.92333675930553</v>
      </c>
      <c r="M172" s="84">
        <f t="shared" si="175"/>
        <v>220.39985298544821</v>
      </c>
      <c r="N172" s="101">
        <f t="shared" si="176"/>
        <v>0.71624700065091251</v>
      </c>
      <c r="O172" s="84">
        <f t="shared" si="158"/>
        <v>1601.360380136902</v>
      </c>
      <c r="P172" s="101">
        <f t="shared" si="159"/>
        <v>0.1274732911321923</v>
      </c>
      <c r="Q172" s="85">
        <f t="shared" si="160"/>
        <v>1146.9695692342611</v>
      </c>
      <c r="R172" s="85">
        <f t="shared" si="161"/>
        <v>204.13067794474944</v>
      </c>
      <c r="S172" s="85">
        <f t="shared" si="162"/>
        <v>544.24652650405926</v>
      </c>
      <c r="T172" s="85">
        <f t="shared" si="163"/>
        <v>465.74323406405085</v>
      </c>
      <c r="U172" s="85">
        <f t="shared" si="164"/>
        <v>399.82931690883044</v>
      </c>
      <c r="V172" s="85">
        <f t="shared" si="165"/>
        <v>1045.2973265085352</v>
      </c>
      <c r="W172" s="85">
        <f t="shared" si="166"/>
        <v>620.22916989427858</v>
      </c>
      <c r="X172" s="85">
        <f t="shared" si="167"/>
        <v>375.42341449973492</v>
      </c>
      <c r="Y172" s="85">
        <f t="shared" si="168"/>
        <v>563475.59352475486</v>
      </c>
      <c r="Z172" s="85">
        <f t="shared" si="169"/>
        <v>451125.80716940062</v>
      </c>
      <c r="AA172" s="85">
        <f t="shared" si="170"/>
        <v>-493778.26689804241</v>
      </c>
      <c r="AB172" s="100">
        <f t="shared" si="171"/>
        <v>0.63749320598386161</v>
      </c>
      <c r="AC172" s="100">
        <f t="shared" si="172"/>
        <v>0.61780623978227478</v>
      </c>
      <c r="AD172" s="22"/>
      <c r="AE172" s="22"/>
      <c r="AF172" s="22"/>
      <c r="AG172" s="22"/>
      <c r="AH172" s="22"/>
      <c r="AI172" s="22"/>
      <c r="AJ172" s="22"/>
      <c r="AK172" s="22"/>
      <c r="AL172" s="50"/>
      <c r="AM172" s="49"/>
      <c r="AN172" s="49"/>
    </row>
    <row r="173" spans="1:40" x14ac:dyDescent="0.3">
      <c r="A173" s="1">
        <f t="shared" si="145"/>
        <v>50</v>
      </c>
      <c r="B173" s="82"/>
      <c r="C173" s="53"/>
      <c r="D173" s="83">
        <f t="shared" si="180"/>
        <v>561.9609232199499</v>
      </c>
      <c r="E173" s="83">
        <f t="shared" si="180"/>
        <v>584.58689604788867</v>
      </c>
      <c r="F173" s="83">
        <f t="shared" si="180"/>
        <v>561.9609232199499</v>
      </c>
      <c r="G173" s="83">
        <f t="shared" si="180"/>
        <v>467.66951683831098</v>
      </c>
      <c r="H173" s="83">
        <f t="shared" si="180"/>
        <v>340.93982445725919</v>
      </c>
      <c r="I173" s="83">
        <f t="shared" si="180"/>
        <v>425.77764583376006</v>
      </c>
      <c r="J173" s="83">
        <f t="shared" si="180"/>
        <v>1123.9218464398998</v>
      </c>
      <c r="K173" s="83">
        <f t="shared" si="180"/>
        <v>1169.1737920957773</v>
      </c>
      <c r="L173" s="84">
        <f t="shared" si="174"/>
        <v>170.4699122286296</v>
      </c>
      <c r="M173" s="84">
        <f t="shared" si="175"/>
        <v>212.88882291688003</v>
      </c>
      <c r="N173" s="101">
        <f t="shared" si="176"/>
        <v>0.68218041380692962</v>
      </c>
      <c r="O173" s="84">
        <f t="shared" si="158"/>
        <v>1685.8827696598496</v>
      </c>
      <c r="P173" s="101">
        <f t="shared" si="159"/>
        <v>0.1241575225888968</v>
      </c>
      <c r="Q173" s="85">
        <f t="shared" si="160"/>
        <v>1150.0762054365289</v>
      </c>
      <c r="R173" s="85">
        <f t="shared" si="161"/>
        <v>209.31502805627468</v>
      </c>
      <c r="S173" s="85">
        <f t="shared" si="162"/>
        <v>553.82864737413922</v>
      </c>
      <c r="T173" s="85">
        <f t="shared" si="163"/>
        <v>492.18924720119168</v>
      </c>
      <c r="U173" s="85">
        <f t="shared" si="164"/>
        <v>398.79373065205726</v>
      </c>
      <c r="V173" s="85">
        <f t="shared" si="165"/>
        <v>1096.5929313445386</v>
      </c>
      <c r="W173" s="85">
        <f t="shared" si="166"/>
        <v>611.68255356893724</v>
      </c>
      <c r="X173" s="85">
        <f t="shared" si="167"/>
        <v>395.0886560870722</v>
      </c>
      <c r="Y173" s="85">
        <f t="shared" si="168"/>
        <v>622429.24249819783</v>
      </c>
      <c r="Z173" s="85">
        <f t="shared" si="169"/>
        <v>477258.85442295711</v>
      </c>
      <c r="AA173" s="85">
        <f t="shared" si="170"/>
        <v>-482618.15771197388</v>
      </c>
      <c r="AB173" s="100">
        <f t="shared" si="171"/>
        <v>0.61053995997838162</v>
      </c>
      <c r="AC173" s="100">
        <f t="shared" si="172"/>
        <v>0.57701259122058801</v>
      </c>
      <c r="AD173" s="22"/>
      <c r="AE173" s="22"/>
      <c r="AF173" s="22"/>
      <c r="AG173" s="22"/>
      <c r="AH173" s="22"/>
      <c r="AI173" s="22"/>
      <c r="AJ173" s="22"/>
      <c r="AK173" s="22"/>
      <c r="AL173" s="50"/>
      <c r="AM173" s="49"/>
      <c r="AN173" s="49"/>
    </row>
    <row r="174" spans="1:40" x14ac:dyDescent="0.3">
      <c r="A174" s="1">
        <f t="shared" si="145"/>
        <v>51</v>
      </c>
      <c r="B174" s="82"/>
      <c r="C174" s="87"/>
      <c r="D174" s="88">
        <f t="shared" si="180"/>
        <v>587.79495885357471</v>
      </c>
      <c r="E174" s="88">
        <f t="shared" si="180"/>
        <v>616.17140618675</v>
      </c>
      <c r="F174" s="88">
        <f t="shared" si="180"/>
        <v>587.79495885357471</v>
      </c>
      <c r="G174" s="88">
        <f t="shared" si="180"/>
        <v>492.93712494940002</v>
      </c>
      <c r="H174" s="88">
        <f t="shared" si="180"/>
        <v>356.61324801753625</v>
      </c>
      <c r="I174" s="88">
        <f t="shared" si="180"/>
        <v>448.78188773971488</v>
      </c>
      <c r="J174" s="88">
        <f t="shared" si="180"/>
        <v>1175.5899177071494</v>
      </c>
      <c r="K174" s="88">
        <f t="shared" si="180"/>
        <v>1232.3428123735</v>
      </c>
      <c r="L174" s="89">
        <f t="shared" si="174"/>
        <v>178.30662400876813</v>
      </c>
      <c r="M174" s="89">
        <f t="shared" si="175"/>
        <v>224.39094386985744</v>
      </c>
      <c r="N174" s="102">
        <f t="shared" si="176"/>
        <v>0.6850987096997907</v>
      </c>
      <c r="O174" s="89">
        <f t="shared" si="158"/>
        <v>1763.384876560724</v>
      </c>
      <c r="P174" s="102">
        <f t="shared" si="159"/>
        <v>0.12896565910179314</v>
      </c>
      <c r="Q174" s="90">
        <f t="shared" si="160"/>
        <v>1208.0927036358767</v>
      </c>
      <c r="R174" s="90">
        <f t="shared" si="161"/>
        <v>227.41609285578792</v>
      </c>
      <c r="S174" s="90">
        <f t="shared" si="162"/>
        <v>581.00419188739374</v>
      </c>
      <c r="T174" s="90">
        <f t="shared" si="163"/>
        <v>511.9895945683121</v>
      </c>
      <c r="U174" s="90">
        <f t="shared" si="164"/>
        <v>422.13823533244806</v>
      </c>
      <c r="V174" s="90">
        <f t="shared" si="165"/>
        <v>1152.8778608549471</v>
      </c>
      <c r="W174" s="90">
        <f t="shared" si="166"/>
        <v>646.5291792023055</v>
      </c>
      <c r="X174" s="90">
        <f t="shared" si="167"/>
        <v>413.47217343084708</v>
      </c>
      <c r="Y174" s="90">
        <f t="shared" si="168"/>
        <v>684291.69475214125</v>
      </c>
      <c r="Z174" s="90">
        <f t="shared" si="169"/>
        <v>533475.67782371235</v>
      </c>
      <c r="AA174" s="90">
        <f t="shared" si="170"/>
        <v>-535803.09979789809</v>
      </c>
      <c r="AB174" s="91">
        <f t="shared" si="171"/>
        <v>0.61066923998165867</v>
      </c>
      <c r="AC174" s="91">
        <f t="shared" si="172"/>
        <v>0.57712626940001543</v>
      </c>
      <c r="AD174" s="22"/>
      <c r="AE174" s="22"/>
      <c r="AF174" s="22"/>
      <c r="AG174" s="22"/>
      <c r="AH174" s="22"/>
      <c r="AI174" s="22"/>
      <c r="AJ174" s="22"/>
      <c r="AK174" s="22"/>
      <c r="AL174" s="50"/>
      <c r="AM174" s="49"/>
      <c r="AN174" s="49"/>
    </row>
    <row r="175" spans="1:40" s="9" customFormat="1" x14ac:dyDescent="0.3">
      <c r="A175" s="4"/>
      <c r="B175" s="19"/>
      <c r="C175" s="53"/>
      <c r="D175" s="83"/>
      <c r="E175" s="83"/>
      <c r="F175" s="83"/>
      <c r="G175" s="83"/>
      <c r="H175" s="83"/>
      <c r="I175" s="83"/>
      <c r="J175" s="83"/>
      <c r="K175" s="83"/>
      <c r="L175" s="84"/>
      <c r="M175" s="84"/>
      <c r="N175" s="84"/>
      <c r="O175" s="84"/>
      <c r="P175" s="84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6"/>
      <c r="AC175" s="86"/>
      <c r="AD175" s="22"/>
      <c r="AE175" s="22"/>
      <c r="AF175" s="22"/>
      <c r="AG175" s="22"/>
      <c r="AH175" s="22"/>
      <c r="AI175" s="22"/>
      <c r="AJ175" s="22"/>
      <c r="AK175" s="22"/>
      <c r="AL175" s="50"/>
      <c r="AM175" s="49"/>
      <c r="AN175" s="49"/>
    </row>
    <row r="176" spans="1:40" s="9" customFormat="1" x14ac:dyDescent="0.3">
      <c r="A176" s="4"/>
      <c r="B176" s="19"/>
      <c r="C176" s="53"/>
      <c r="D176" s="83"/>
      <c r="E176" s="83"/>
      <c r="F176" s="83"/>
      <c r="G176" s="83"/>
      <c r="H176" s="83"/>
      <c r="I176" s="83"/>
      <c r="J176" s="83"/>
      <c r="K176" s="83"/>
      <c r="L176" s="84"/>
      <c r="M176" s="84"/>
      <c r="N176" s="84"/>
      <c r="O176" s="84"/>
      <c r="P176" s="84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6"/>
      <c r="AC176" s="86"/>
      <c r="AD176" s="22"/>
      <c r="AE176" s="22"/>
      <c r="AF176" s="22"/>
      <c r="AG176" s="22"/>
      <c r="AH176" s="22"/>
      <c r="AI176" s="22"/>
      <c r="AJ176" s="22"/>
      <c r="AK176" s="22"/>
      <c r="AL176" s="50"/>
      <c r="AM176" s="49"/>
      <c r="AN176" s="49"/>
    </row>
    <row r="177" spans="1:40" s="9" customFormat="1" x14ac:dyDescent="0.3">
      <c r="A177" s="4"/>
      <c r="B177" s="19"/>
      <c r="C177" s="53"/>
      <c r="D177" s="83"/>
      <c r="E177" s="83"/>
      <c r="F177" s="83"/>
      <c r="G177" s="83"/>
      <c r="H177" s="83"/>
      <c r="I177" s="83"/>
      <c r="J177" s="83"/>
      <c r="K177" s="83"/>
      <c r="L177" s="84"/>
      <c r="M177" s="84"/>
      <c r="N177" s="84"/>
      <c r="O177" s="84"/>
      <c r="P177" s="84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6"/>
      <c r="AC177" s="86"/>
      <c r="AD177" s="22"/>
      <c r="AE177" s="22"/>
      <c r="AF177" s="22"/>
      <c r="AG177" s="22"/>
      <c r="AH177" s="22"/>
      <c r="AI177" s="22"/>
      <c r="AJ177" s="22"/>
      <c r="AK177" s="22"/>
      <c r="AL177" s="50"/>
      <c r="AM177" s="49"/>
      <c r="AN177" s="49"/>
    </row>
    <row r="178" spans="1:40" ht="18.75" customHeight="1" thickBot="1" x14ac:dyDescent="0.35">
      <c r="A178" s="23"/>
      <c r="B178" s="9"/>
      <c r="C178" s="113" t="s">
        <v>35</v>
      </c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0"/>
      <c r="O178" s="110"/>
      <c r="P178" s="22"/>
      <c r="Q178" s="51"/>
      <c r="R178" s="51"/>
      <c r="S178" s="51"/>
      <c r="T178" s="51"/>
      <c r="U178" s="22"/>
      <c r="V178" s="22"/>
      <c r="W178" s="22"/>
      <c r="X178" s="22"/>
      <c r="Y178" s="22"/>
      <c r="Z178" s="22"/>
      <c r="AA178" s="22"/>
      <c r="AB178" s="22"/>
      <c r="AC178" s="50"/>
      <c r="AD178" s="49"/>
      <c r="AE178" s="49"/>
      <c r="AF178" s="49"/>
      <c r="AG178" s="49"/>
      <c r="AH178" s="49"/>
      <c r="AI178" s="32"/>
      <c r="AL178" s="9"/>
      <c r="AM178" s="9"/>
      <c r="AN178" s="9"/>
    </row>
    <row r="179" spans="1:40" ht="54.75" thickBot="1" x14ac:dyDescent="0.35">
      <c r="A179" s="92" t="str">
        <f>A122</f>
        <v>t</v>
      </c>
      <c r="B179" s="9"/>
      <c r="C179" s="41" t="str">
        <f t="shared" ref="C179:C210" si="181">V7</f>
        <v>r1</v>
      </c>
      <c r="D179" s="41" t="str">
        <f t="shared" ref="D179:D210" si="182">W7</f>
        <v>r2</v>
      </c>
      <c r="E179" s="41" t="str">
        <f t="shared" ref="E179:E210" si="183">X7</f>
        <v xml:space="preserve">avg. r </v>
      </c>
      <c r="F179" s="34" t="s">
        <v>80</v>
      </c>
      <c r="G179" s="93" t="s">
        <v>88</v>
      </c>
      <c r="H179" s="93" t="s">
        <v>89</v>
      </c>
      <c r="I179" s="93" t="s">
        <v>32</v>
      </c>
      <c r="J179" s="93" t="s">
        <v>33</v>
      </c>
      <c r="K179" s="44" t="s">
        <v>90</v>
      </c>
      <c r="L179" s="73" t="s">
        <v>91</v>
      </c>
      <c r="M179" s="43"/>
      <c r="N179" s="111"/>
      <c r="O179" s="112"/>
      <c r="P179" s="51"/>
      <c r="Q179" s="51"/>
      <c r="R179" s="51"/>
      <c r="S179" s="22"/>
      <c r="T179" s="22"/>
      <c r="U179" s="22"/>
      <c r="V179" s="22"/>
      <c r="W179" s="22"/>
      <c r="X179" s="22"/>
      <c r="Y179" s="22"/>
      <c r="Z179" s="22"/>
      <c r="AA179" s="50"/>
      <c r="AB179" s="49"/>
      <c r="AC179" s="49"/>
      <c r="AD179" s="49"/>
      <c r="AE179" s="49"/>
      <c r="AF179" s="49"/>
      <c r="AG179" s="32"/>
      <c r="AH179" s="9"/>
      <c r="AI179" s="9"/>
      <c r="AL179" s="9"/>
      <c r="AM179" s="9"/>
      <c r="AN179" s="9"/>
    </row>
    <row r="180" spans="1:40" x14ac:dyDescent="0.3">
      <c r="A180" s="92">
        <f t="shared" ref="A180:A231" si="184">A123</f>
        <v>0</v>
      </c>
      <c r="B180" s="9"/>
      <c r="C180" s="21">
        <f t="shared" si="181"/>
        <v>0.21795728626598795</v>
      </c>
      <c r="D180" s="21">
        <f t="shared" si="182"/>
        <v>0.23726267707551807</v>
      </c>
      <c r="E180" s="21">
        <f t="shared" si="183"/>
        <v>0.22756672768554939</v>
      </c>
      <c r="F180" s="25">
        <f t="shared" ref="F180:F211" si="185">AI8</f>
        <v>0.22756672768554939</v>
      </c>
      <c r="G180" s="7">
        <f t="shared" ref="G180:G211" si="186">Y9/AA8</f>
        <v>0.98825794003351775</v>
      </c>
      <c r="H180" s="7">
        <f t="shared" ref="H180:H211" si="187">Z9/AB8</f>
        <v>1.0120244434383148</v>
      </c>
      <c r="I180" s="7">
        <f t="shared" ref="I180:I211" si="188">Y9/AJ8</f>
        <v>0.98825794003351786</v>
      </c>
      <c r="J180" s="7">
        <f t="shared" ref="J180:J211" si="189">Z9/AK8</f>
        <v>1.0120244434383145</v>
      </c>
      <c r="K180" s="17">
        <f t="shared" ref="K180:K211" si="190">G8/I8</f>
        <v>0.8</v>
      </c>
      <c r="L180" s="17">
        <f t="shared" ref="L180:L211" si="191">H8/J8</f>
        <v>1</v>
      </c>
      <c r="M180" s="94">
        <v>1</v>
      </c>
      <c r="N180" s="22"/>
      <c r="O180" s="51"/>
      <c r="P180" s="51"/>
      <c r="Q180" s="51"/>
      <c r="R180" s="51"/>
      <c r="S180" s="22"/>
      <c r="T180" s="22"/>
      <c r="U180" s="22"/>
      <c r="V180" s="22"/>
      <c r="W180" s="22"/>
      <c r="X180" s="22"/>
      <c r="Y180" s="22"/>
      <c r="Z180" s="22"/>
      <c r="AA180" s="50"/>
      <c r="AB180" s="49"/>
      <c r="AC180" s="49"/>
      <c r="AD180" s="49"/>
      <c r="AE180" s="49"/>
      <c r="AF180" s="49"/>
      <c r="AG180" s="32"/>
      <c r="AH180" s="9"/>
      <c r="AI180" s="9"/>
      <c r="AL180" s="9"/>
      <c r="AM180" s="9"/>
      <c r="AN180" s="9"/>
    </row>
    <row r="181" spans="1:40" x14ac:dyDescent="0.3">
      <c r="A181" s="92">
        <f t="shared" si="184"/>
        <v>1</v>
      </c>
      <c r="B181" s="9"/>
      <c r="C181" s="21">
        <f t="shared" si="181"/>
        <v>0.22113932954860319</v>
      </c>
      <c r="D181" s="21">
        <f t="shared" si="182"/>
        <v>0.2324602302083974</v>
      </c>
      <c r="E181" s="21">
        <f t="shared" si="183"/>
        <v>0.22680313116627218</v>
      </c>
      <c r="F181" s="25">
        <f t="shared" si="185"/>
        <v>0.22766513073762432</v>
      </c>
      <c r="G181" s="7">
        <f t="shared" si="186"/>
        <v>0.99308999506034235</v>
      </c>
      <c r="H181" s="7">
        <f t="shared" si="187"/>
        <v>1.0070068395312015</v>
      </c>
      <c r="I181" s="7">
        <f t="shared" si="188"/>
        <v>0.99877032019179079</v>
      </c>
      <c r="J181" s="7">
        <f t="shared" si="189"/>
        <v>1.0115962052266378</v>
      </c>
      <c r="K181" s="17">
        <f t="shared" si="190"/>
        <v>0.8</v>
      </c>
      <c r="L181" s="17">
        <f t="shared" si="191"/>
        <v>1</v>
      </c>
      <c r="M181" s="94">
        <v>1</v>
      </c>
      <c r="N181" s="22"/>
      <c r="O181" s="51"/>
      <c r="P181" s="51"/>
      <c r="Q181" s="51"/>
      <c r="R181" s="51"/>
      <c r="S181" s="22"/>
      <c r="T181" s="22"/>
      <c r="U181" s="22"/>
      <c r="V181" s="22"/>
      <c r="W181" s="22"/>
      <c r="X181" s="22"/>
      <c r="Y181" s="22"/>
      <c r="Z181" s="22"/>
      <c r="AA181" s="50"/>
      <c r="AB181" s="49"/>
      <c r="AC181" s="49"/>
      <c r="AD181" s="49"/>
      <c r="AE181" s="49"/>
      <c r="AF181" s="49"/>
      <c r="AG181" s="32"/>
      <c r="AH181" s="9"/>
      <c r="AI181" s="9"/>
      <c r="AL181" s="9"/>
      <c r="AM181" s="9"/>
      <c r="AN181" s="9"/>
    </row>
    <row r="182" spans="1:40" x14ac:dyDescent="0.3">
      <c r="A182" s="92">
        <f t="shared" si="184"/>
        <v>2</v>
      </c>
      <c r="B182" s="9"/>
      <c r="C182" s="21">
        <f t="shared" si="181"/>
        <v>0.22386901183261079</v>
      </c>
      <c r="D182" s="21">
        <f t="shared" si="182"/>
        <v>0.22991817275425544</v>
      </c>
      <c r="E182" s="21">
        <f t="shared" si="183"/>
        <v>0.22690517896729293</v>
      </c>
      <c r="F182" s="25">
        <f t="shared" si="185"/>
        <v>0.2277228178301616</v>
      </c>
      <c r="G182" s="7">
        <f t="shared" si="186"/>
        <v>0.99629619232578115</v>
      </c>
      <c r="H182" s="7">
        <f t="shared" si="187"/>
        <v>1.0037314488117084</v>
      </c>
      <c r="I182" s="7">
        <f t="shared" si="188"/>
        <v>1.0018524864857072</v>
      </c>
      <c r="J182" s="7">
        <f t="shared" si="189"/>
        <v>1.0081910228634239</v>
      </c>
      <c r="K182" s="17">
        <f t="shared" si="190"/>
        <v>0.8</v>
      </c>
      <c r="L182" s="17">
        <f t="shared" si="191"/>
        <v>1</v>
      </c>
      <c r="M182" s="94">
        <v>1</v>
      </c>
      <c r="N182" s="22"/>
      <c r="O182" s="51"/>
      <c r="P182" s="51"/>
      <c r="Q182" s="51"/>
      <c r="R182" s="51"/>
      <c r="S182" s="22"/>
      <c r="T182" s="22"/>
      <c r="U182" s="22"/>
      <c r="V182" s="22"/>
      <c r="W182" s="22"/>
      <c r="X182" s="22"/>
      <c r="Y182" s="22"/>
      <c r="Z182" s="22"/>
      <c r="AA182" s="50"/>
      <c r="AB182" s="49"/>
      <c r="AC182" s="49"/>
      <c r="AD182" s="49"/>
      <c r="AE182" s="49"/>
      <c r="AF182" s="49"/>
      <c r="AG182" s="32"/>
      <c r="AH182" s="9"/>
      <c r="AI182" s="9"/>
      <c r="AL182" s="9"/>
      <c r="AM182" s="9"/>
      <c r="AN182" s="9"/>
    </row>
    <row r="183" spans="1:40" x14ac:dyDescent="0.3">
      <c r="A183" s="92">
        <f t="shared" si="184"/>
        <v>3</v>
      </c>
      <c r="B183" s="9"/>
      <c r="C183" s="21">
        <f t="shared" si="181"/>
        <v>0.22570248721513142</v>
      </c>
      <c r="D183" s="21">
        <f t="shared" si="182"/>
        <v>0.22868239875455049</v>
      </c>
      <c r="E183" s="21">
        <f t="shared" si="183"/>
        <v>0.22720089632698351</v>
      </c>
      <c r="F183" s="25">
        <f t="shared" si="185"/>
        <v>0.22775363628320847</v>
      </c>
      <c r="G183" s="7">
        <f t="shared" si="186"/>
        <v>0.99817154377753226</v>
      </c>
      <c r="H183" s="7">
        <f t="shared" si="187"/>
        <v>1.0018351672684904</v>
      </c>
      <c r="I183" s="7">
        <f t="shared" si="188"/>
        <v>1.0021216291389436</v>
      </c>
      <c r="J183" s="7">
        <f t="shared" si="189"/>
        <v>1.0049905992828061</v>
      </c>
      <c r="K183" s="17">
        <f t="shared" si="190"/>
        <v>0.8</v>
      </c>
      <c r="L183" s="17">
        <f t="shared" si="191"/>
        <v>1</v>
      </c>
      <c r="M183" s="94">
        <v>1</v>
      </c>
      <c r="N183" s="22"/>
      <c r="O183" s="51"/>
      <c r="P183" s="51"/>
      <c r="Q183" s="51"/>
      <c r="R183" s="51"/>
      <c r="S183" s="22"/>
      <c r="T183" s="22"/>
      <c r="U183" s="22"/>
      <c r="V183" s="22"/>
      <c r="W183" s="22"/>
      <c r="X183" s="22"/>
      <c r="Y183" s="22"/>
      <c r="Z183" s="22"/>
      <c r="AA183" s="50"/>
      <c r="AB183" s="49"/>
      <c r="AC183" s="49"/>
      <c r="AD183" s="49"/>
      <c r="AE183" s="49"/>
      <c r="AF183" s="49"/>
      <c r="AG183" s="32"/>
      <c r="AH183" s="9"/>
      <c r="AI183" s="9"/>
      <c r="AL183" s="9"/>
      <c r="AM183" s="9"/>
      <c r="AN183" s="9"/>
    </row>
    <row r="184" spans="1:40" x14ac:dyDescent="0.3">
      <c r="A184" s="92">
        <f t="shared" si="184"/>
        <v>4</v>
      </c>
      <c r="B184" s="9"/>
      <c r="C184" s="21">
        <f t="shared" si="181"/>
        <v>0.23033702116185539</v>
      </c>
      <c r="D184" s="21">
        <f t="shared" si="182"/>
        <v>0.2129068602264069</v>
      </c>
      <c r="E184" s="21">
        <f t="shared" si="183"/>
        <v>0.22149637760386273</v>
      </c>
      <c r="F184" s="25">
        <f t="shared" si="185"/>
        <v>0.22622391807893102</v>
      </c>
      <c r="G184" s="7">
        <f t="shared" si="186"/>
        <v>1.0109568105395359</v>
      </c>
      <c r="H184" s="7">
        <f t="shared" si="187"/>
        <v>0.98927814414689352</v>
      </c>
      <c r="I184" s="7">
        <f t="shared" si="188"/>
        <v>1.019711997180142</v>
      </c>
      <c r="J184" s="7">
        <f t="shared" si="189"/>
        <v>0.99597977369446944</v>
      </c>
      <c r="K184" s="17">
        <f t="shared" si="190"/>
        <v>0.73789452799999988</v>
      </c>
      <c r="L184" s="17">
        <f t="shared" si="191"/>
        <v>1</v>
      </c>
      <c r="M184" s="94">
        <v>1</v>
      </c>
      <c r="N184" s="22"/>
      <c r="O184" s="51"/>
      <c r="P184" s="51"/>
      <c r="Q184" s="51"/>
      <c r="R184" s="51"/>
      <c r="S184" s="22"/>
      <c r="T184" s="22"/>
      <c r="U184" s="22"/>
      <c r="V184" s="22"/>
      <c r="W184" s="22"/>
      <c r="X184" s="22"/>
      <c r="Y184" s="22"/>
      <c r="Z184" s="22"/>
      <c r="AA184" s="50"/>
      <c r="AB184" s="49"/>
      <c r="AC184" s="49"/>
      <c r="AD184" s="49"/>
      <c r="AE184" s="49"/>
      <c r="AF184" s="49"/>
      <c r="AG184" s="32"/>
      <c r="AH184" s="9"/>
      <c r="AI184" s="9"/>
      <c r="AL184" s="9"/>
      <c r="AM184" s="9"/>
      <c r="AN184" s="9"/>
    </row>
    <row r="185" spans="1:40" x14ac:dyDescent="0.3">
      <c r="A185" s="92">
        <f t="shared" si="184"/>
        <v>5</v>
      </c>
      <c r="B185" s="9"/>
      <c r="C185" s="21">
        <f t="shared" si="181"/>
        <v>0.2288001747294123</v>
      </c>
      <c r="D185" s="21">
        <f t="shared" si="182"/>
        <v>0.21748747992802786</v>
      </c>
      <c r="E185" s="21">
        <f t="shared" si="183"/>
        <v>0.22308581229617816</v>
      </c>
      <c r="F185" s="25">
        <f t="shared" si="185"/>
        <v>0.2261133358973425</v>
      </c>
      <c r="G185" s="7">
        <f t="shared" si="186"/>
        <v>1.0070971938026716</v>
      </c>
      <c r="H185" s="7">
        <f t="shared" si="187"/>
        <v>0.99300213658307723</v>
      </c>
      <c r="I185" s="7">
        <f t="shared" si="188"/>
        <v>1.0052176490229043</v>
      </c>
      <c r="J185" s="7">
        <f t="shared" si="189"/>
        <v>0.99161322747442615</v>
      </c>
      <c r="K185" s="17">
        <f t="shared" si="190"/>
        <v>0.73789452799999999</v>
      </c>
      <c r="L185" s="17">
        <f t="shared" si="191"/>
        <v>1</v>
      </c>
      <c r="M185" s="94">
        <v>1</v>
      </c>
      <c r="N185" s="22"/>
      <c r="O185" s="51"/>
      <c r="P185" s="51"/>
      <c r="Q185" s="51"/>
      <c r="R185" s="51"/>
      <c r="S185" s="22"/>
      <c r="T185" s="22"/>
      <c r="U185" s="22"/>
      <c r="V185" s="22"/>
      <c r="W185" s="22"/>
      <c r="X185" s="22"/>
      <c r="Y185" s="22"/>
      <c r="Z185" s="22"/>
      <c r="AA185" s="50"/>
      <c r="AB185" s="49"/>
      <c r="AC185" s="49"/>
      <c r="AD185" s="49"/>
      <c r="AE185" s="49"/>
      <c r="AF185" s="49"/>
      <c r="AG185" s="32"/>
      <c r="AH185" s="9"/>
      <c r="AI185" s="9"/>
      <c r="AL185" s="9"/>
      <c r="AM185" s="9"/>
      <c r="AN185" s="9"/>
    </row>
    <row r="186" spans="1:40" x14ac:dyDescent="0.3">
      <c r="A186" s="92">
        <f t="shared" si="184"/>
        <v>6</v>
      </c>
      <c r="B186" s="9"/>
      <c r="C186" s="21">
        <f t="shared" si="181"/>
        <v>0.19688697609918068</v>
      </c>
      <c r="D186" s="21">
        <f t="shared" si="182"/>
        <v>0.22691401353508114</v>
      </c>
      <c r="E186" s="21">
        <f t="shared" si="183"/>
        <v>0.21178458075032086</v>
      </c>
      <c r="F186" s="25">
        <f t="shared" si="185"/>
        <v>0.22842888895747712</v>
      </c>
      <c r="G186" s="7">
        <f t="shared" si="186"/>
        <v>0.98122411284644173</v>
      </c>
      <c r="H186" s="7">
        <f t="shared" si="187"/>
        <v>1.0195084646138148</v>
      </c>
      <c r="I186" s="7">
        <f t="shared" si="188"/>
        <v>1.0276159704796677</v>
      </c>
      <c r="J186" s="7">
        <f t="shared" si="189"/>
        <v>1.0591422117821041</v>
      </c>
      <c r="K186" s="17">
        <f t="shared" si="190"/>
        <v>0.73789452799999988</v>
      </c>
      <c r="L186" s="17">
        <f t="shared" si="191"/>
        <v>0.8858423808639998</v>
      </c>
      <c r="M186" s="94">
        <v>1</v>
      </c>
      <c r="N186" s="22"/>
      <c r="O186" s="51"/>
      <c r="P186" s="51"/>
      <c r="Q186" s="51"/>
      <c r="R186" s="51"/>
      <c r="S186" s="22"/>
      <c r="T186" s="22"/>
      <c r="U186" s="22"/>
      <c r="V186" s="22"/>
      <c r="W186" s="22"/>
      <c r="X186" s="22"/>
      <c r="Y186" s="22"/>
      <c r="Z186" s="22"/>
      <c r="AA186" s="50"/>
      <c r="AB186" s="49"/>
      <c r="AC186" s="49"/>
      <c r="AD186" s="49"/>
      <c r="AE186" s="49"/>
      <c r="AF186" s="49"/>
      <c r="AG186" s="32"/>
      <c r="AH186" s="9"/>
      <c r="AI186" s="9"/>
      <c r="AL186" s="9"/>
      <c r="AM186" s="9"/>
      <c r="AN186" s="9"/>
    </row>
    <row r="187" spans="1:40" x14ac:dyDescent="0.3">
      <c r="A187" s="92">
        <f t="shared" si="184"/>
        <v>7</v>
      </c>
      <c r="B187" s="9"/>
      <c r="C187" s="21">
        <f t="shared" si="181"/>
        <v>0.20805444955779415</v>
      </c>
      <c r="D187" s="21">
        <f t="shared" si="182"/>
        <v>0.22210193591480587</v>
      </c>
      <c r="E187" s="21">
        <f t="shared" si="183"/>
        <v>0.21509065083118603</v>
      </c>
      <c r="F187" s="25">
        <f t="shared" si="185"/>
        <v>0.22856291656281161</v>
      </c>
      <c r="G187" s="7">
        <f t="shared" si="186"/>
        <v>0.99110916717958297</v>
      </c>
      <c r="H187" s="7">
        <f t="shared" si="187"/>
        <v>1.0090517887005417</v>
      </c>
      <c r="I187" s="7">
        <f t="shared" si="188"/>
        <v>1.0189424484218021</v>
      </c>
      <c r="J187" s="7">
        <f t="shared" si="189"/>
        <v>1.0323701907830467</v>
      </c>
      <c r="K187" s="17">
        <f t="shared" si="190"/>
        <v>0.73789452799999988</v>
      </c>
      <c r="L187" s="17">
        <f t="shared" si="191"/>
        <v>0.8858423808639998</v>
      </c>
      <c r="M187" s="94">
        <v>1</v>
      </c>
      <c r="N187" s="22"/>
      <c r="O187" s="51"/>
      <c r="P187" s="51"/>
      <c r="Q187" s="51"/>
      <c r="R187" s="51"/>
      <c r="S187" s="22"/>
      <c r="T187" s="22"/>
      <c r="U187" s="22"/>
      <c r="V187" s="22"/>
      <c r="W187" s="22"/>
      <c r="X187" s="22"/>
      <c r="Y187" s="22"/>
      <c r="Z187" s="22"/>
      <c r="AA187" s="50"/>
      <c r="AB187" s="49"/>
      <c r="AC187" s="49"/>
      <c r="AD187" s="49"/>
      <c r="AE187" s="49"/>
      <c r="AF187" s="49"/>
      <c r="AG187" s="32"/>
      <c r="AH187" s="9"/>
      <c r="AI187" s="9"/>
      <c r="AL187" s="9"/>
      <c r="AM187" s="9"/>
      <c r="AN187" s="9"/>
    </row>
    <row r="188" spans="1:40" x14ac:dyDescent="0.3">
      <c r="A188" s="92">
        <f t="shared" si="184"/>
        <v>8</v>
      </c>
      <c r="B188" s="9"/>
      <c r="C188" s="21">
        <f t="shared" si="181"/>
        <v>0.21765177431752769</v>
      </c>
      <c r="D188" s="21">
        <f t="shared" si="182"/>
        <v>0.20560535192413545</v>
      </c>
      <c r="E188" s="21">
        <f t="shared" si="183"/>
        <v>0.21154416260917888</v>
      </c>
      <c r="F188" s="25">
        <f t="shared" si="185"/>
        <v>0.22707861985474689</v>
      </c>
      <c r="G188" s="7">
        <f t="shared" si="186"/>
        <v>1.0078498783419181</v>
      </c>
      <c r="H188" s="7">
        <f t="shared" si="187"/>
        <v>0.99227145788874915</v>
      </c>
      <c r="I188" s="7">
        <f t="shared" si="188"/>
        <v>1.0303069670767981</v>
      </c>
      <c r="J188" s="7">
        <f t="shared" si="189"/>
        <v>1.0098722951355688</v>
      </c>
      <c r="K188" s="17">
        <f t="shared" si="190"/>
        <v>0.68061041806542832</v>
      </c>
      <c r="L188" s="17">
        <f t="shared" si="191"/>
        <v>0.8858423808639998</v>
      </c>
      <c r="M188" s="94">
        <v>1</v>
      </c>
      <c r="N188" s="22"/>
      <c r="O188" s="51"/>
      <c r="P188" s="51"/>
      <c r="Q188" s="51"/>
      <c r="R188" s="51"/>
      <c r="S188" s="22"/>
      <c r="T188" s="22"/>
      <c r="U188" s="22"/>
      <c r="V188" s="22"/>
      <c r="W188" s="22"/>
      <c r="X188" s="22"/>
      <c r="Y188" s="22"/>
      <c r="Z188" s="22"/>
      <c r="AA188" s="50"/>
      <c r="AB188" s="49"/>
      <c r="AC188" s="49"/>
      <c r="AD188" s="49"/>
      <c r="AE188" s="49"/>
      <c r="AF188" s="49"/>
      <c r="AG188" s="32"/>
      <c r="AH188" s="9"/>
      <c r="AI188" s="9"/>
      <c r="AL188" s="9"/>
      <c r="AM188" s="9"/>
      <c r="AN188" s="9"/>
    </row>
    <row r="189" spans="1:40" x14ac:dyDescent="0.3">
      <c r="A189" s="92">
        <f t="shared" si="184"/>
        <v>9</v>
      </c>
      <c r="B189" s="9"/>
      <c r="C189" s="21">
        <f t="shared" si="181"/>
        <v>0.21922402264994528</v>
      </c>
      <c r="D189" s="21">
        <f t="shared" si="182"/>
        <v>0.20969936336514947</v>
      </c>
      <c r="E189" s="21">
        <f t="shared" si="183"/>
        <v>0.21440502993983904</v>
      </c>
      <c r="F189" s="25">
        <f t="shared" si="185"/>
        <v>0.22700972270407849</v>
      </c>
      <c r="G189" s="7">
        <f t="shared" si="186"/>
        <v>1.0062069667749565</v>
      </c>
      <c r="H189" s="7">
        <f t="shared" si="187"/>
        <v>0.9938691412975792</v>
      </c>
      <c r="I189" s="7">
        <f t="shared" si="188"/>
        <v>1.0111217971089346</v>
      </c>
      <c r="J189" s="7">
        <f t="shared" si="189"/>
        <v>0.99789201642649283</v>
      </c>
      <c r="K189" s="17">
        <f t="shared" si="190"/>
        <v>0.68061041806542832</v>
      </c>
      <c r="L189" s="17">
        <f t="shared" si="191"/>
        <v>0.88584238086399991</v>
      </c>
      <c r="M189" s="94">
        <v>1</v>
      </c>
      <c r="N189" s="22"/>
      <c r="O189" s="51"/>
      <c r="P189" s="51"/>
      <c r="Q189" s="51"/>
      <c r="R189" s="51"/>
      <c r="S189" s="22"/>
      <c r="T189" s="22"/>
      <c r="U189" s="22"/>
      <c r="V189" s="22"/>
      <c r="W189" s="22"/>
      <c r="X189" s="22"/>
      <c r="Y189" s="22"/>
      <c r="Z189" s="22"/>
      <c r="AA189" s="50"/>
      <c r="AB189" s="49"/>
      <c r="AC189" s="49"/>
      <c r="AD189" s="49"/>
      <c r="AE189" s="49"/>
      <c r="AF189" s="49"/>
      <c r="AG189" s="32"/>
      <c r="AH189" s="9"/>
      <c r="AI189" s="9"/>
      <c r="AL189" s="9"/>
      <c r="AM189" s="9"/>
      <c r="AN189" s="9"/>
    </row>
    <row r="190" spans="1:40" x14ac:dyDescent="0.3">
      <c r="A190" s="92">
        <f t="shared" si="184"/>
        <v>10</v>
      </c>
      <c r="B190" s="9"/>
      <c r="C190" s="21">
        <f t="shared" si="181"/>
        <v>0.19946398906953908</v>
      </c>
      <c r="D190" s="21">
        <f t="shared" si="182"/>
        <v>0.21669655339416832</v>
      </c>
      <c r="E190" s="21">
        <f t="shared" si="183"/>
        <v>0.20808094020791795</v>
      </c>
      <c r="F190" s="25">
        <f t="shared" si="185"/>
        <v>0.22852934162888608</v>
      </c>
      <c r="G190" s="7">
        <f t="shared" si="186"/>
        <v>0.98880031104160337</v>
      </c>
      <c r="H190" s="7">
        <f t="shared" si="187"/>
        <v>1.0114563030192543</v>
      </c>
      <c r="I190" s="7">
        <f t="shared" si="188"/>
        <v>1.0210075792000761</v>
      </c>
      <c r="J190" s="7">
        <f t="shared" si="189"/>
        <v>1.0389108904313755</v>
      </c>
      <c r="K190" s="17">
        <f t="shared" si="190"/>
        <v>0.68061041806542844</v>
      </c>
      <c r="L190" s="17">
        <f t="shared" si="191"/>
        <v>0.81707280688754669</v>
      </c>
      <c r="M190" s="94">
        <v>1</v>
      </c>
      <c r="N190" s="22"/>
      <c r="O190" s="51"/>
      <c r="P190" s="51"/>
      <c r="Q190" s="51"/>
      <c r="R190" s="51"/>
      <c r="S190" s="22"/>
      <c r="T190" s="22"/>
      <c r="U190" s="22"/>
      <c r="V190" s="22"/>
      <c r="W190" s="22"/>
      <c r="X190" s="22"/>
      <c r="Y190" s="22"/>
      <c r="Z190" s="22"/>
      <c r="AA190" s="50"/>
      <c r="AB190" s="49"/>
      <c r="AC190" s="49"/>
      <c r="AD190" s="49"/>
      <c r="AE190" s="49"/>
      <c r="AF190" s="49"/>
      <c r="AG190" s="32"/>
      <c r="AH190" s="9"/>
      <c r="AI190" s="9"/>
      <c r="AL190" s="9"/>
      <c r="AM190" s="9"/>
      <c r="AN190" s="9"/>
    </row>
    <row r="191" spans="1:40" x14ac:dyDescent="0.3">
      <c r="A191" s="92">
        <f t="shared" si="184"/>
        <v>11</v>
      </c>
      <c r="B191" s="9"/>
      <c r="C191" s="21">
        <f t="shared" si="181"/>
        <v>0.20679818055754659</v>
      </c>
      <c r="D191" s="21">
        <f t="shared" si="182"/>
        <v>0.21475440377954774</v>
      </c>
      <c r="E191" s="21">
        <f t="shared" si="183"/>
        <v>0.21079837297850307</v>
      </c>
      <c r="F191" s="25">
        <f t="shared" si="185"/>
        <v>0.22860623764946722</v>
      </c>
      <c r="G191" s="7">
        <f t="shared" si="186"/>
        <v>0.99479758472868818</v>
      </c>
      <c r="H191" s="7">
        <f t="shared" si="187"/>
        <v>1.0052571146584763</v>
      </c>
      <c r="I191" s="7">
        <f t="shared" si="188"/>
        <v>1.013039730542769</v>
      </c>
      <c r="J191" s="7">
        <f t="shared" si="189"/>
        <v>1.0207218484875906</v>
      </c>
      <c r="K191" s="17">
        <f t="shared" si="190"/>
        <v>0.68061041806542832</v>
      </c>
      <c r="L191" s="17">
        <f t="shared" si="191"/>
        <v>0.81707280688754658</v>
      </c>
      <c r="M191" s="94">
        <v>1</v>
      </c>
      <c r="N191" s="22"/>
      <c r="O191" s="51"/>
      <c r="P191" s="51"/>
      <c r="Q191" s="51"/>
      <c r="R191" s="51"/>
      <c r="S191" s="22"/>
      <c r="T191" s="22"/>
      <c r="U191" s="22"/>
      <c r="V191" s="22"/>
      <c r="W191" s="22"/>
      <c r="X191" s="22"/>
      <c r="Y191" s="22"/>
      <c r="Z191" s="22"/>
      <c r="AA191" s="50"/>
      <c r="AB191" s="49"/>
      <c r="AC191" s="49"/>
      <c r="AD191" s="49"/>
      <c r="AE191" s="49"/>
      <c r="AF191" s="49"/>
      <c r="AG191" s="32"/>
      <c r="AH191" s="9"/>
      <c r="AI191" s="9"/>
      <c r="AL191" s="9"/>
      <c r="AM191" s="9"/>
      <c r="AN191" s="9"/>
    </row>
    <row r="192" spans="1:40" x14ac:dyDescent="0.3">
      <c r="A192" s="92">
        <f t="shared" si="184"/>
        <v>12</v>
      </c>
      <c r="B192" s="9"/>
      <c r="C192" s="21">
        <f t="shared" si="181"/>
        <v>0.21414967538815702</v>
      </c>
      <c r="D192" s="21">
        <f t="shared" si="182"/>
        <v>0.1999288306673494</v>
      </c>
      <c r="E192" s="21">
        <f t="shared" si="183"/>
        <v>0.20692834850208067</v>
      </c>
      <c r="F192" s="25">
        <f t="shared" si="185"/>
        <v>0.22709930614656362</v>
      </c>
      <c r="G192" s="7">
        <f t="shared" si="186"/>
        <v>1.009538129989513</v>
      </c>
      <c r="H192" s="7">
        <f t="shared" si="187"/>
        <v>0.99064041587063434</v>
      </c>
      <c r="I192" s="7">
        <f t="shared" si="188"/>
        <v>1.0261444390291496</v>
      </c>
      <c r="J192" s="7">
        <f t="shared" si="189"/>
        <v>1.0037216426709772</v>
      </c>
      <c r="K192" s="17">
        <f t="shared" si="190"/>
        <v>0.6277733789878398</v>
      </c>
      <c r="L192" s="17">
        <f t="shared" si="191"/>
        <v>0.81707280688754658</v>
      </c>
      <c r="M192" s="94">
        <v>1</v>
      </c>
      <c r="N192" s="22"/>
      <c r="O192" s="51"/>
      <c r="P192" s="51"/>
      <c r="Q192" s="51"/>
      <c r="R192" s="51"/>
      <c r="S192" s="22"/>
      <c r="T192" s="22"/>
      <c r="U192" s="22"/>
      <c r="V192" s="22"/>
      <c r="W192" s="22"/>
      <c r="X192" s="22"/>
      <c r="Y192" s="22"/>
      <c r="Z192" s="22"/>
      <c r="AA192" s="50"/>
      <c r="AB192" s="49"/>
      <c r="AC192" s="49"/>
      <c r="AD192" s="49"/>
      <c r="AE192" s="49"/>
      <c r="AF192" s="49"/>
      <c r="AG192" s="32"/>
      <c r="AH192" s="9"/>
      <c r="AI192" s="9"/>
      <c r="AL192" s="9"/>
      <c r="AM192" s="9"/>
      <c r="AN192" s="9"/>
    </row>
    <row r="193" spans="1:40" x14ac:dyDescent="0.3">
      <c r="A193" s="92">
        <f t="shared" si="184"/>
        <v>13</v>
      </c>
      <c r="B193" s="9"/>
      <c r="C193" s="21">
        <f t="shared" si="181"/>
        <v>0.21484166776064664</v>
      </c>
      <c r="D193" s="21">
        <f t="shared" si="182"/>
        <v>0.20435746577754618</v>
      </c>
      <c r="E193" s="21">
        <f t="shared" si="183"/>
        <v>0.20953258644580566</v>
      </c>
      <c r="F193" s="25">
        <f t="shared" si="185"/>
        <v>0.22701797881881575</v>
      </c>
      <c r="G193" s="7">
        <f t="shared" si="186"/>
        <v>1.0070157129544943</v>
      </c>
      <c r="H193" s="7">
        <f t="shared" si="187"/>
        <v>0.99308136535491953</v>
      </c>
      <c r="I193" s="7">
        <f t="shared" si="188"/>
        <v>1.0088199663201372</v>
      </c>
      <c r="J193" s="7">
        <f t="shared" si="189"/>
        <v>0.99480204354485846</v>
      </c>
      <c r="K193" s="17">
        <f t="shared" si="190"/>
        <v>0.6277733789878398</v>
      </c>
      <c r="L193" s="17">
        <f t="shared" si="191"/>
        <v>0.81707280688754658</v>
      </c>
      <c r="M193" s="94">
        <v>1</v>
      </c>
      <c r="N193" s="22"/>
      <c r="O193" s="51"/>
      <c r="P193" s="51"/>
      <c r="Q193" s="51"/>
      <c r="R193" s="51"/>
      <c r="S193" s="22"/>
      <c r="T193" s="22"/>
      <c r="U193" s="22"/>
      <c r="V193" s="22"/>
      <c r="W193" s="22"/>
      <c r="X193" s="22"/>
      <c r="Y193" s="22"/>
      <c r="Z193" s="22"/>
      <c r="AA193" s="50"/>
      <c r="AB193" s="49"/>
      <c r="AC193" s="49"/>
      <c r="AD193" s="49"/>
      <c r="AE193" s="49"/>
      <c r="AF193" s="49"/>
      <c r="AG193" s="32"/>
      <c r="AH193" s="9"/>
      <c r="AI193" s="9"/>
      <c r="AL193" s="9"/>
      <c r="AM193" s="9"/>
      <c r="AN193" s="9"/>
    </row>
    <row r="194" spans="1:40" x14ac:dyDescent="0.3">
      <c r="A194" s="92">
        <f t="shared" si="184"/>
        <v>14</v>
      </c>
      <c r="B194" s="9"/>
      <c r="C194" s="21">
        <f t="shared" si="181"/>
        <v>0.19521798012597985</v>
      </c>
      <c r="D194" s="21">
        <f t="shared" si="182"/>
        <v>0.21139476327782036</v>
      </c>
      <c r="E194" s="21">
        <f t="shared" si="183"/>
        <v>0.20331340566608777</v>
      </c>
      <c r="F194" s="25">
        <f t="shared" si="185"/>
        <v>0.22853150070990122</v>
      </c>
      <c r="G194" s="7">
        <f t="shared" si="186"/>
        <v>0.98922025854251416</v>
      </c>
      <c r="H194" s="7">
        <f t="shared" si="187"/>
        <v>1.0110172680599951</v>
      </c>
      <c r="I194" s="7">
        <f t="shared" si="188"/>
        <v>1.0197238069649066</v>
      </c>
      <c r="J194" s="7">
        <f t="shared" si="189"/>
        <v>1.0373183537449149</v>
      </c>
      <c r="K194" s="17">
        <f t="shared" si="190"/>
        <v>0.6277733789878398</v>
      </c>
      <c r="L194" s="17">
        <f t="shared" si="191"/>
        <v>0.7536419414749016</v>
      </c>
      <c r="M194" s="94">
        <v>1</v>
      </c>
      <c r="N194" s="22"/>
      <c r="O194" s="51"/>
      <c r="P194" s="51"/>
      <c r="Q194" s="51"/>
      <c r="R194" s="51"/>
      <c r="S194" s="22"/>
      <c r="T194" s="22"/>
      <c r="U194" s="22"/>
      <c r="V194" s="22"/>
      <c r="W194" s="22"/>
      <c r="X194" s="22"/>
      <c r="Y194" s="22"/>
      <c r="Z194" s="22"/>
      <c r="AA194" s="50"/>
      <c r="AB194" s="49"/>
      <c r="AC194" s="49"/>
      <c r="AD194" s="49"/>
      <c r="AE194" s="49"/>
      <c r="AF194" s="49"/>
      <c r="AG194" s="32"/>
      <c r="AH194" s="9"/>
      <c r="AI194" s="9"/>
      <c r="AL194" s="9"/>
      <c r="AM194" s="9"/>
      <c r="AN194" s="9"/>
    </row>
    <row r="195" spans="1:40" x14ac:dyDescent="0.3">
      <c r="A195" s="92">
        <f t="shared" si="184"/>
        <v>15</v>
      </c>
      <c r="B195" s="9"/>
      <c r="C195" s="21">
        <f t="shared" si="181"/>
        <v>0.20214443891647435</v>
      </c>
      <c r="D195" s="21">
        <f t="shared" si="182"/>
        <v>0.20987797770184044</v>
      </c>
      <c r="E195" s="21">
        <f t="shared" si="183"/>
        <v>0.2060338977440706</v>
      </c>
      <c r="F195" s="25">
        <f t="shared" si="185"/>
        <v>0.22860368557815453</v>
      </c>
      <c r="G195" s="7">
        <f t="shared" si="186"/>
        <v>0.99482269945662716</v>
      </c>
      <c r="H195" s="7">
        <f t="shared" si="187"/>
        <v>1.0052314703317551</v>
      </c>
      <c r="I195" s="7">
        <f t="shared" si="188"/>
        <v>1.0121902523972715</v>
      </c>
      <c r="J195" s="7">
        <f t="shared" si="189"/>
        <v>1.0201987056877144</v>
      </c>
      <c r="K195" s="17">
        <f t="shared" si="190"/>
        <v>0.6277733789878398</v>
      </c>
      <c r="L195" s="17">
        <f t="shared" si="191"/>
        <v>0.7536419414749016</v>
      </c>
      <c r="M195" s="94">
        <v>1</v>
      </c>
      <c r="N195" s="22"/>
      <c r="O195" s="51"/>
      <c r="P195" s="51"/>
      <c r="Q195" s="51"/>
      <c r="R195" s="51"/>
      <c r="S195" s="22"/>
      <c r="T195" s="22"/>
      <c r="U195" s="22"/>
      <c r="V195" s="22"/>
      <c r="W195" s="22"/>
      <c r="X195" s="22"/>
      <c r="Y195" s="22"/>
      <c r="Z195" s="22"/>
      <c r="AA195" s="50"/>
      <c r="AB195" s="49"/>
      <c r="AC195" s="49"/>
      <c r="AD195" s="49"/>
      <c r="AE195" s="49"/>
      <c r="AF195" s="49"/>
      <c r="AG195" s="32"/>
      <c r="AH195" s="9"/>
      <c r="AI195" s="9"/>
      <c r="AL195" s="9"/>
      <c r="AM195" s="9"/>
      <c r="AN195" s="9"/>
    </row>
    <row r="196" spans="1:40" x14ac:dyDescent="0.3">
      <c r="A196" s="92">
        <f t="shared" si="184"/>
        <v>16</v>
      </c>
      <c r="B196" s="9"/>
      <c r="C196" s="21">
        <f t="shared" si="181"/>
        <v>0.20928546308068921</v>
      </c>
      <c r="D196" s="21">
        <f t="shared" si="182"/>
        <v>0.1955971143128446</v>
      </c>
      <c r="E196" s="21">
        <f t="shared" si="183"/>
        <v>0.20233460557834046</v>
      </c>
      <c r="F196" s="25">
        <f t="shared" si="185"/>
        <v>0.22709476225949787</v>
      </c>
      <c r="G196" s="7">
        <f t="shared" si="186"/>
        <v>1.0093900135340215</v>
      </c>
      <c r="H196" s="7">
        <f t="shared" si="187"/>
        <v>0.99078308046434227</v>
      </c>
      <c r="I196" s="7">
        <f t="shared" si="188"/>
        <v>1.0256763313768915</v>
      </c>
      <c r="J196" s="7">
        <f t="shared" si="189"/>
        <v>1.0037180503517156</v>
      </c>
      <c r="K196" s="17">
        <f t="shared" si="190"/>
        <v>0.57903817647399647</v>
      </c>
      <c r="L196" s="17">
        <f t="shared" si="191"/>
        <v>0.7536419414749016</v>
      </c>
      <c r="M196" s="94">
        <v>1</v>
      </c>
      <c r="N196" s="22"/>
      <c r="O196" s="22"/>
      <c r="P196" s="22"/>
      <c r="Q196" s="22"/>
      <c r="R196" s="52"/>
      <c r="S196" s="22"/>
      <c r="T196" s="22"/>
      <c r="U196" s="22"/>
      <c r="V196" s="22"/>
      <c r="W196" s="22"/>
      <c r="X196" s="22"/>
      <c r="Y196" s="22"/>
      <c r="Z196" s="22"/>
      <c r="AA196" s="50"/>
      <c r="AB196" s="49"/>
      <c r="AC196" s="49"/>
      <c r="AD196" s="49"/>
      <c r="AE196" s="49"/>
      <c r="AF196" s="49"/>
      <c r="AG196" s="32"/>
      <c r="AH196" s="9"/>
      <c r="AI196" s="9"/>
      <c r="AL196" s="9"/>
      <c r="AM196" s="9"/>
      <c r="AN196" s="9"/>
    </row>
    <row r="197" spans="1:40" x14ac:dyDescent="0.3">
      <c r="A197" s="92">
        <f t="shared" si="184"/>
        <v>17</v>
      </c>
      <c r="B197" s="9"/>
      <c r="C197" s="21">
        <f t="shared" si="181"/>
        <v>0.21020392079743638</v>
      </c>
      <c r="D197" s="21">
        <f t="shared" si="182"/>
        <v>0.19995581102261623</v>
      </c>
      <c r="E197" s="21">
        <f t="shared" si="183"/>
        <v>0.20501353868204181</v>
      </c>
      <c r="F197" s="25">
        <f t="shared" si="185"/>
        <v>0.22701647900403493</v>
      </c>
      <c r="G197" s="7">
        <f t="shared" si="186"/>
        <v>1.0070088123224898</v>
      </c>
      <c r="H197" s="7">
        <f t="shared" si="187"/>
        <v>0.99308807642772123</v>
      </c>
      <c r="I197" s="7">
        <f t="shared" si="188"/>
        <v>1.008738104717509</v>
      </c>
      <c r="J197" s="7">
        <f t="shared" si="189"/>
        <v>0.99486990586949031</v>
      </c>
      <c r="K197" s="17">
        <f t="shared" si="190"/>
        <v>0.57903817647399636</v>
      </c>
      <c r="L197" s="17">
        <f t="shared" si="191"/>
        <v>0.7536419414749016</v>
      </c>
      <c r="M197" s="94">
        <v>1</v>
      </c>
      <c r="N197" s="22"/>
      <c r="O197" s="22"/>
      <c r="P197" s="22"/>
      <c r="Q197" s="22"/>
      <c r="R197" s="52"/>
      <c r="S197" s="22"/>
      <c r="T197" s="22"/>
      <c r="U197" s="22"/>
      <c r="V197" s="22"/>
      <c r="W197" s="22"/>
      <c r="X197" s="22"/>
      <c r="Y197" s="22"/>
      <c r="Z197" s="22"/>
      <c r="AA197" s="50"/>
      <c r="AB197" s="49"/>
      <c r="AC197" s="49"/>
      <c r="AD197" s="49"/>
      <c r="AE197" s="49"/>
      <c r="AF197" s="49"/>
      <c r="AG197" s="32"/>
      <c r="AH197" s="9"/>
      <c r="AI197" s="9"/>
      <c r="AL197" s="9"/>
      <c r="AM197" s="9"/>
      <c r="AN197" s="9"/>
    </row>
    <row r="198" spans="1:40" x14ac:dyDescent="0.3">
      <c r="A198" s="92">
        <f t="shared" si="184"/>
        <v>18</v>
      </c>
      <c r="B198" s="9"/>
      <c r="C198" s="21">
        <f t="shared" si="181"/>
        <v>0.19122114637507709</v>
      </c>
      <c r="D198" s="21">
        <f t="shared" si="182"/>
        <v>0.2068856526271079</v>
      </c>
      <c r="E198" s="21">
        <f t="shared" si="183"/>
        <v>0.19906386740175572</v>
      </c>
      <c r="F198" s="25">
        <f t="shared" si="185"/>
        <v>0.22853138419336513</v>
      </c>
      <c r="G198" s="7">
        <f t="shared" si="186"/>
        <v>0.98933784708237404</v>
      </c>
      <c r="H198" s="7">
        <f t="shared" si="187"/>
        <v>1.0108944699262459</v>
      </c>
      <c r="I198" s="7">
        <f t="shared" si="188"/>
        <v>1.0197456845471335</v>
      </c>
      <c r="J198" s="7">
        <f t="shared" si="189"/>
        <v>1.0373560550885879</v>
      </c>
      <c r="K198" s="17">
        <f t="shared" si="190"/>
        <v>0.57903817647399647</v>
      </c>
      <c r="L198" s="17">
        <f t="shared" si="191"/>
        <v>0.6951353308570325</v>
      </c>
      <c r="M198" s="94">
        <v>1</v>
      </c>
      <c r="N198" s="22"/>
      <c r="O198" s="22"/>
      <c r="P198" s="22"/>
      <c r="Q198" s="22"/>
      <c r="R198" s="52"/>
      <c r="S198" s="22"/>
      <c r="T198" s="22"/>
      <c r="U198" s="22"/>
      <c r="V198" s="22"/>
      <c r="W198" s="22"/>
      <c r="X198" s="22"/>
      <c r="Y198" s="22"/>
      <c r="Z198" s="22"/>
      <c r="AA198" s="50"/>
      <c r="AB198" s="49"/>
      <c r="AC198" s="49"/>
      <c r="AD198" s="49"/>
      <c r="AE198" s="49"/>
      <c r="AF198" s="49"/>
      <c r="AG198" s="32"/>
      <c r="AH198" s="9"/>
      <c r="AI198" s="9"/>
      <c r="AL198" s="9"/>
      <c r="AM198" s="9"/>
      <c r="AN198" s="9"/>
    </row>
    <row r="199" spans="1:40" x14ac:dyDescent="0.3">
      <c r="A199" s="92">
        <f t="shared" si="184"/>
        <v>19</v>
      </c>
      <c r="B199" s="9"/>
      <c r="C199" s="21">
        <f t="shared" si="181"/>
        <v>0.19802514656272563</v>
      </c>
      <c r="D199" s="21">
        <f t="shared" si="182"/>
        <v>0.20567845365731596</v>
      </c>
      <c r="E199" s="21">
        <f t="shared" si="183"/>
        <v>0.2018750903158171</v>
      </c>
      <c r="F199" s="25">
        <f t="shared" si="185"/>
        <v>0.22860128350076886</v>
      </c>
      <c r="G199" s="7">
        <f t="shared" si="186"/>
        <v>0.99477130093081079</v>
      </c>
      <c r="H199" s="7">
        <f t="shared" si="187"/>
        <v>1.0052839554955519</v>
      </c>
      <c r="I199" s="7">
        <f t="shared" si="188"/>
        <v>1.0120554651802174</v>
      </c>
      <c r="J199" s="7">
        <f t="shared" si="189"/>
        <v>1.0203761246921419</v>
      </c>
      <c r="K199" s="17">
        <f t="shared" si="190"/>
        <v>0.57903817647399636</v>
      </c>
      <c r="L199" s="17">
        <f t="shared" si="191"/>
        <v>0.69513533085703261</v>
      </c>
      <c r="M199" s="94">
        <v>1</v>
      </c>
      <c r="N199" s="22"/>
      <c r="O199" s="22"/>
      <c r="P199" s="22"/>
      <c r="Q199" s="22"/>
      <c r="R199" s="52"/>
      <c r="S199" s="22"/>
      <c r="T199" s="22"/>
      <c r="U199" s="22"/>
      <c r="V199" s="22"/>
      <c r="W199" s="22"/>
      <c r="X199" s="22"/>
      <c r="Y199" s="22"/>
      <c r="Z199" s="22"/>
      <c r="AA199" s="50"/>
      <c r="AB199" s="49"/>
      <c r="AC199" s="49"/>
      <c r="AD199" s="49"/>
      <c r="AE199" s="49"/>
      <c r="AF199" s="49"/>
      <c r="AG199" s="32"/>
      <c r="AH199" s="9"/>
      <c r="AI199" s="9"/>
      <c r="AL199" s="9"/>
      <c r="AM199" s="9"/>
      <c r="AN199" s="9"/>
    </row>
    <row r="200" spans="1:40" x14ac:dyDescent="0.3">
      <c r="A200" s="92">
        <f t="shared" si="184"/>
        <v>20</v>
      </c>
      <c r="B200" s="9"/>
      <c r="C200" s="21">
        <f t="shared" si="181"/>
        <v>0.20508257122044712</v>
      </c>
      <c r="D200" s="21">
        <f t="shared" si="182"/>
        <v>0.19185957267442791</v>
      </c>
      <c r="E200" s="21">
        <f t="shared" si="183"/>
        <v>0.1983680689241934</v>
      </c>
      <c r="F200" s="25">
        <f t="shared" si="185"/>
        <v>0.22709122506130291</v>
      </c>
      <c r="G200" s="7">
        <f t="shared" si="186"/>
        <v>1.0092500184166127</v>
      </c>
      <c r="H200" s="7">
        <f t="shared" si="187"/>
        <v>0.99091799893756194</v>
      </c>
      <c r="I200" s="7">
        <f t="shared" si="188"/>
        <v>1.0255758165674134</v>
      </c>
      <c r="J200" s="7">
        <f t="shared" si="189"/>
        <v>1.0039734276349637</v>
      </c>
      <c r="K200" s="17">
        <f t="shared" si="190"/>
        <v>0.53408637740407539</v>
      </c>
      <c r="L200" s="17">
        <f t="shared" si="191"/>
        <v>0.69513533085703261</v>
      </c>
      <c r="M200" s="94">
        <v>1</v>
      </c>
      <c r="N200" s="22"/>
      <c r="O200" s="22"/>
      <c r="P200" s="22"/>
      <c r="Q200" s="22"/>
      <c r="R200" s="52"/>
      <c r="S200" s="22"/>
      <c r="T200" s="22"/>
      <c r="U200" s="22"/>
      <c r="V200" s="22"/>
      <c r="W200" s="22"/>
      <c r="X200" s="22"/>
      <c r="Y200" s="22"/>
      <c r="Z200" s="22"/>
      <c r="AA200" s="50"/>
      <c r="AB200" s="49"/>
      <c r="AC200" s="49"/>
      <c r="AD200" s="49"/>
      <c r="AE200" s="49"/>
      <c r="AF200" s="49"/>
      <c r="AG200" s="32"/>
      <c r="AH200" s="9"/>
      <c r="AI200" s="9"/>
      <c r="AL200" s="9"/>
      <c r="AM200" s="9"/>
      <c r="AN200" s="9"/>
    </row>
    <row r="201" spans="1:40" x14ac:dyDescent="0.3">
      <c r="A201" s="92">
        <f t="shared" si="184"/>
        <v>21</v>
      </c>
      <c r="B201" s="9"/>
      <c r="C201" s="21">
        <f t="shared" si="181"/>
        <v>0.20622297433772624</v>
      </c>
      <c r="D201" s="21">
        <f t="shared" si="182"/>
        <v>0.19616694256565578</v>
      </c>
      <c r="E201" s="21">
        <f t="shared" si="183"/>
        <v>0.20112910625127972</v>
      </c>
      <c r="F201" s="25">
        <f t="shared" si="185"/>
        <v>0.22701560228153278</v>
      </c>
      <c r="G201" s="7">
        <f t="shared" si="186"/>
        <v>1.0070094621539543</v>
      </c>
      <c r="H201" s="7">
        <f t="shared" si="187"/>
        <v>0.99308744443922625</v>
      </c>
      <c r="I201" s="7">
        <f t="shared" si="188"/>
        <v>1.0088035991407487</v>
      </c>
      <c r="J201" s="7">
        <f t="shared" si="189"/>
        <v>0.99502137204091046</v>
      </c>
      <c r="K201" s="17">
        <f t="shared" si="190"/>
        <v>0.53408637740407527</v>
      </c>
      <c r="L201" s="17">
        <f t="shared" si="191"/>
        <v>0.69513533085703261</v>
      </c>
      <c r="M201" s="94">
        <v>1</v>
      </c>
      <c r="N201" s="22"/>
      <c r="O201" s="22"/>
      <c r="P201" s="22"/>
      <c r="Q201" s="22"/>
      <c r="R201" s="52"/>
      <c r="S201" s="22"/>
      <c r="T201" s="22"/>
      <c r="U201" s="22"/>
      <c r="V201" s="22"/>
      <c r="W201" s="22"/>
      <c r="X201" s="22"/>
      <c r="Y201" s="22"/>
      <c r="Z201" s="22"/>
      <c r="AA201" s="50"/>
      <c r="AB201" s="49"/>
      <c r="AC201" s="49"/>
      <c r="AD201" s="49"/>
      <c r="AE201" s="49"/>
      <c r="AF201" s="49"/>
      <c r="AG201" s="32"/>
      <c r="AH201" s="9"/>
      <c r="AI201" s="9"/>
      <c r="AL201" s="9"/>
      <c r="AM201" s="9"/>
      <c r="AN201" s="9"/>
    </row>
    <row r="202" spans="1:40" x14ac:dyDescent="0.3">
      <c r="A202" s="92">
        <f t="shared" si="184"/>
        <v>22</v>
      </c>
      <c r="B202" s="9"/>
      <c r="C202" s="21">
        <f t="shared" si="181"/>
        <v>0.18779532700703219</v>
      </c>
      <c r="D202" s="21">
        <f t="shared" si="182"/>
        <v>0.2030094529913172</v>
      </c>
      <c r="E202" s="21">
        <f t="shared" si="183"/>
        <v>0.19541568369761592</v>
      </c>
      <c r="F202" s="25">
        <f t="shared" si="185"/>
        <v>0.22853155739443587</v>
      </c>
      <c r="G202" s="7">
        <f t="shared" si="186"/>
        <v>0.98945058774505112</v>
      </c>
      <c r="H202" s="7">
        <f t="shared" si="187"/>
        <v>1.0107767898528337</v>
      </c>
      <c r="I202" s="7">
        <f t="shared" si="188"/>
        <v>1.0198254762537962</v>
      </c>
      <c r="J202" s="7">
        <f t="shared" si="189"/>
        <v>1.0374142622367311</v>
      </c>
      <c r="K202" s="17">
        <f t="shared" si="190"/>
        <v>0.53408637740407527</v>
      </c>
      <c r="L202" s="17">
        <f t="shared" si="191"/>
        <v>0.64117069607359234</v>
      </c>
      <c r="M202" s="94">
        <v>1</v>
      </c>
      <c r="N202" s="22"/>
      <c r="O202" s="22"/>
      <c r="P202" s="22"/>
      <c r="Q202" s="22"/>
      <c r="R202" s="52"/>
      <c r="S202" s="22"/>
      <c r="T202" s="22"/>
      <c r="U202" s="22"/>
      <c r="V202" s="22"/>
      <c r="W202" s="22"/>
      <c r="X202" s="22"/>
      <c r="Y202" s="22"/>
      <c r="Z202" s="22"/>
      <c r="AA202" s="50"/>
      <c r="AB202" s="49"/>
      <c r="AC202" s="49"/>
      <c r="AD202" s="49"/>
      <c r="AE202" s="49"/>
      <c r="AF202" s="49"/>
      <c r="AG202" s="32"/>
      <c r="AH202" s="9"/>
      <c r="AI202" s="9"/>
      <c r="AL202" s="9"/>
      <c r="AM202" s="9"/>
      <c r="AN202" s="9"/>
    </row>
    <row r="203" spans="1:40" x14ac:dyDescent="0.3">
      <c r="A203" s="92">
        <f t="shared" si="184"/>
        <v>23</v>
      </c>
      <c r="B203" s="9"/>
      <c r="C203" s="21">
        <f t="shared" si="181"/>
        <v>0.19449882297660256</v>
      </c>
      <c r="D203" s="21">
        <f t="shared" si="182"/>
        <v>0.20206134811448948</v>
      </c>
      <c r="E203" s="21">
        <f t="shared" si="183"/>
        <v>0.19830386461229246</v>
      </c>
      <c r="F203" s="25">
        <f t="shared" si="185"/>
        <v>0.22859944719992861</v>
      </c>
      <c r="G203" s="7">
        <f t="shared" si="186"/>
        <v>0.99474064050219924</v>
      </c>
      <c r="H203" s="7">
        <f t="shared" si="187"/>
        <v>1.0053152693221867</v>
      </c>
      <c r="I203" s="7">
        <f t="shared" si="188"/>
        <v>1.0119656113595392</v>
      </c>
      <c r="J203" s="7">
        <f t="shared" si="189"/>
        <v>1.0205250590256121</v>
      </c>
      <c r="K203" s="17">
        <f t="shared" si="190"/>
        <v>0.53408637740407539</v>
      </c>
      <c r="L203" s="17">
        <f t="shared" si="191"/>
        <v>0.64117069607359234</v>
      </c>
      <c r="M203" s="94">
        <v>1</v>
      </c>
      <c r="N203" s="22"/>
      <c r="O203" s="22"/>
      <c r="P203" s="22"/>
      <c r="Q203" s="22"/>
      <c r="R203" s="52"/>
      <c r="S203" s="22"/>
      <c r="T203" s="22"/>
      <c r="U203" s="22"/>
      <c r="V203" s="22"/>
      <c r="W203" s="22"/>
      <c r="X203" s="22"/>
      <c r="Y203" s="22"/>
      <c r="Z203" s="22"/>
      <c r="AA203" s="50"/>
      <c r="AB203" s="49"/>
      <c r="AC203" s="49"/>
      <c r="AD203" s="49"/>
      <c r="AE203" s="49"/>
      <c r="AF203" s="49"/>
      <c r="AG203" s="32"/>
      <c r="AH203" s="9"/>
      <c r="AI203" s="9"/>
      <c r="AL203" s="9"/>
      <c r="AM203" s="9"/>
      <c r="AN203" s="9"/>
    </row>
    <row r="204" spans="1:40" x14ac:dyDescent="0.3">
      <c r="A204" s="92">
        <f t="shared" si="184"/>
        <v>24</v>
      </c>
      <c r="B204" s="9"/>
      <c r="C204" s="21">
        <f t="shared" si="181"/>
        <v>0.20148127292354584</v>
      </c>
      <c r="D204" s="21">
        <f t="shared" si="182"/>
        <v>0.18863884066330927</v>
      </c>
      <c r="E204" s="21">
        <f t="shared" si="183"/>
        <v>0.19495999189158172</v>
      </c>
      <c r="F204" s="25">
        <f t="shared" si="185"/>
        <v>0.22708835259717233</v>
      </c>
      <c r="G204" s="7">
        <f t="shared" si="186"/>
        <v>1.0091391182749172</v>
      </c>
      <c r="H204" s="7">
        <f t="shared" si="187"/>
        <v>0.99102493017440629</v>
      </c>
      <c r="I204" s="7">
        <f t="shared" si="188"/>
        <v>1.025496591566891</v>
      </c>
      <c r="J204" s="7">
        <f t="shared" si="189"/>
        <v>1.0041831989409638</v>
      </c>
      <c r="K204" s="17">
        <f t="shared" si="190"/>
        <v>0.49262426920726243</v>
      </c>
      <c r="L204" s="17">
        <f t="shared" si="191"/>
        <v>0.64117069607359234</v>
      </c>
      <c r="M204" s="94">
        <v>1</v>
      </c>
      <c r="N204" s="22"/>
      <c r="O204" s="22"/>
      <c r="P204" s="22"/>
      <c r="Q204" s="22"/>
      <c r="R204" s="52"/>
      <c r="S204" s="22"/>
      <c r="T204" s="22"/>
      <c r="U204" s="22"/>
      <c r="V204" s="22"/>
      <c r="W204" s="22"/>
      <c r="X204" s="22"/>
      <c r="Y204" s="22"/>
      <c r="Z204" s="22"/>
      <c r="AA204" s="50"/>
      <c r="AB204" s="49"/>
      <c r="AC204" s="49"/>
      <c r="AD204" s="49"/>
      <c r="AE204" s="49"/>
      <c r="AF204" s="49"/>
      <c r="AG204" s="32"/>
      <c r="AH204" s="9"/>
      <c r="AI204" s="9"/>
      <c r="AL204" s="9"/>
      <c r="AM204" s="9"/>
      <c r="AN204" s="9"/>
    </row>
    <row r="205" spans="1:40" x14ac:dyDescent="0.3">
      <c r="A205" s="92">
        <f t="shared" si="184"/>
        <v>25</v>
      </c>
      <c r="B205" s="9"/>
      <c r="C205" s="21">
        <f t="shared" si="181"/>
        <v>0.20280091660893543</v>
      </c>
      <c r="D205" s="21">
        <f t="shared" si="182"/>
        <v>0.1929056201643736</v>
      </c>
      <c r="E205" s="21">
        <f t="shared" si="183"/>
        <v>0.19778780485828684</v>
      </c>
      <c r="F205" s="25">
        <f t="shared" si="185"/>
        <v>0.22701490562380328</v>
      </c>
      <c r="G205" s="7">
        <f t="shared" si="186"/>
        <v>1.0070132993372864</v>
      </c>
      <c r="H205" s="7">
        <f t="shared" si="187"/>
        <v>0.99308371264969453</v>
      </c>
      <c r="I205" s="7">
        <f t="shared" si="188"/>
        <v>1.0088585945841195</v>
      </c>
      <c r="J205" s="7">
        <f t="shared" si="189"/>
        <v>0.99514465505461058</v>
      </c>
      <c r="K205" s="17">
        <f t="shared" si="190"/>
        <v>0.49262426920726238</v>
      </c>
      <c r="L205" s="17">
        <f t="shared" si="191"/>
        <v>0.64117069607359234</v>
      </c>
      <c r="M205" s="94">
        <v>1</v>
      </c>
      <c r="N205" s="22"/>
      <c r="O205" s="22"/>
      <c r="P205" s="22"/>
      <c r="Q205" s="22"/>
      <c r="R205" s="52"/>
      <c r="S205" s="22"/>
      <c r="T205" s="22"/>
      <c r="U205" s="22"/>
      <c r="V205" s="22"/>
      <c r="W205" s="22"/>
      <c r="X205" s="22"/>
      <c r="Y205" s="22"/>
      <c r="Z205" s="22"/>
      <c r="AA205" s="50"/>
      <c r="AB205" s="49"/>
      <c r="AC205" s="49"/>
      <c r="AD205" s="49"/>
      <c r="AE205" s="49"/>
      <c r="AF205" s="49"/>
      <c r="AG205" s="32"/>
      <c r="AH205" s="9"/>
      <c r="AI205" s="9"/>
      <c r="AL205" s="9"/>
      <c r="AM205" s="9"/>
      <c r="AN205" s="9"/>
    </row>
    <row r="206" spans="1:40" x14ac:dyDescent="0.3">
      <c r="A206" s="92">
        <f t="shared" si="184"/>
        <v>26</v>
      </c>
      <c r="B206" s="9"/>
      <c r="C206" s="21">
        <f t="shared" si="181"/>
        <v>0.18484346252471548</v>
      </c>
      <c r="D206" s="21">
        <f t="shared" si="182"/>
        <v>0.19967254542202986</v>
      </c>
      <c r="E206" s="21">
        <f t="shared" si="183"/>
        <v>0.19227358630072935</v>
      </c>
      <c r="F206" s="25">
        <f t="shared" si="185"/>
        <v>0.2285317312058131</v>
      </c>
      <c r="G206" s="7">
        <f t="shared" si="186"/>
        <v>0.98954907987877494</v>
      </c>
      <c r="H206" s="7">
        <f t="shared" si="187"/>
        <v>1.0106740269267926</v>
      </c>
      <c r="I206" s="7">
        <f t="shared" si="188"/>
        <v>1.0198925142352147</v>
      </c>
      <c r="J206" s="7">
        <f t="shared" si="189"/>
        <v>1.0374594119691263</v>
      </c>
      <c r="K206" s="17">
        <f t="shared" si="190"/>
        <v>0.49262426920726243</v>
      </c>
      <c r="L206" s="17">
        <f t="shared" si="191"/>
        <v>0.5913954351833185</v>
      </c>
      <c r="M206" s="94">
        <v>1</v>
      </c>
      <c r="N206" s="22"/>
      <c r="O206" s="22"/>
      <c r="P206" s="22"/>
      <c r="Q206" s="22"/>
      <c r="R206" s="52"/>
      <c r="S206" s="22"/>
      <c r="T206" s="22"/>
      <c r="U206" s="22"/>
      <c r="V206" s="22"/>
      <c r="W206" s="22"/>
      <c r="X206" s="22"/>
      <c r="Y206" s="22"/>
      <c r="Z206" s="22"/>
      <c r="AA206" s="50"/>
      <c r="AB206" s="49"/>
      <c r="AC206" s="49"/>
      <c r="AD206" s="49"/>
      <c r="AE206" s="49"/>
      <c r="AF206" s="49"/>
      <c r="AG206" s="32"/>
      <c r="AH206" s="9"/>
      <c r="AI206" s="9"/>
      <c r="AL206" s="9"/>
      <c r="AM206" s="9"/>
      <c r="AN206" s="9"/>
    </row>
    <row r="207" spans="1:40" x14ac:dyDescent="0.3">
      <c r="A207" s="92">
        <f t="shared" si="184"/>
        <v>27</v>
      </c>
      <c r="B207" s="9"/>
      <c r="C207" s="21">
        <f t="shared" si="181"/>
        <v>0.19146061269760833</v>
      </c>
      <c r="D207" s="21">
        <f t="shared" si="182"/>
        <v>0.19893916778108206</v>
      </c>
      <c r="E207" s="21">
        <f t="shared" si="183"/>
        <v>0.1952240727783271</v>
      </c>
      <c r="F207" s="25">
        <f t="shared" si="185"/>
        <v>0.22859790301290692</v>
      </c>
      <c r="G207" s="7">
        <f t="shared" si="186"/>
        <v>0.9947172757132452</v>
      </c>
      <c r="H207" s="7">
        <f t="shared" si="187"/>
        <v>1.0053391346392124</v>
      </c>
      <c r="I207" s="7">
        <f t="shared" si="188"/>
        <v>1.011888460716845</v>
      </c>
      <c r="J207" s="7">
        <f t="shared" si="189"/>
        <v>1.0206487060578786</v>
      </c>
      <c r="K207" s="17">
        <f t="shared" si="190"/>
        <v>0.49262426920726243</v>
      </c>
      <c r="L207" s="17">
        <f t="shared" si="191"/>
        <v>0.5913954351833185</v>
      </c>
      <c r="M207" s="94">
        <v>1</v>
      </c>
      <c r="N207" s="22"/>
      <c r="O207" s="22"/>
      <c r="P207" s="22"/>
      <c r="Q207" s="22"/>
      <c r="R207" s="52"/>
      <c r="S207" s="22"/>
      <c r="T207" s="22"/>
      <c r="U207" s="22"/>
      <c r="V207" s="22"/>
      <c r="W207" s="22"/>
      <c r="X207" s="22"/>
      <c r="Y207" s="22"/>
      <c r="Z207" s="22"/>
      <c r="AA207" s="50"/>
      <c r="AB207" s="49"/>
      <c r="AC207" s="49"/>
      <c r="AD207" s="49"/>
      <c r="AE207" s="49"/>
      <c r="AF207" s="49"/>
      <c r="AG207" s="32"/>
      <c r="AH207" s="9"/>
      <c r="AI207" s="9"/>
      <c r="AL207" s="9"/>
      <c r="AM207" s="9"/>
      <c r="AN207" s="9"/>
    </row>
    <row r="208" spans="1:40" x14ac:dyDescent="0.3">
      <c r="A208" s="92">
        <f t="shared" si="184"/>
        <v>28</v>
      </c>
      <c r="B208" s="9"/>
      <c r="C208" s="21">
        <f t="shared" si="181"/>
        <v>0.19837616102576225</v>
      </c>
      <c r="D208" s="21">
        <f t="shared" si="182"/>
        <v>0.18585536470799446</v>
      </c>
      <c r="E208" s="21">
        <f t="shared" si="183"/>
        <v>0.19201816071381778</v>
      </c>
      <c r="F208" s="25">
        <f t="shared" si="185"/>
        <v>0.22708589343203886</v>
      </c>
      <c r="G208" s="7">
        <f t="shared" si="186"/>
        <v>1.0090453046500563</v>
      </c>
      <c r="H208" s="7">
        <f t="shared" si="187"/>
        <v>0.99111542276549003</v>
      </c>
      <c r="I208" s="7">
        <f t="shared" si="188"/>
        <v>1.0254270854105871</v>
      </c>
      <c r="J208" s="7">
        <f t="shared" si="189"/>
        <v>1.004361168459488</v>
      </c>
      <c r="K208" s="17">
        <f t="shared" si="190"/>
        <v>0.45438094076004726</v>
      </c>
      <c r="L208" s="17">
        <f t="shared" si="191"/>
        <v>0.5913954351833185</v>
      </c>
      <c r="M208" s="94">
        <v>1</v>
      </c>
      <c r="N208" s="22"/>
      <c r="O208" s="22"/>
      <c r="P208" s="22"/>
      <c r="Q208" s="22"/>
      <c r="R208" s="52"/>
      <c r="S208" s="22"/>
      <c r="T208" s="22"/>
      <c r="U208" s="22"/>
      <c r="V208" s="22"/>
      <c r="W208" s="22"/>
      <c r="X208" s="22"/>
      <c r="Y208" s="22"/>
      <c r="Z208" s="22"/>
      <c r="AA208" s="50"/>
      <c r="AB208" s="49"/>
      <c r="AC208" s="49"/>
      <c r="AD208" s="49"/>
      <c r="AE208" s="49"/>
      <c r="AF208" s="49"/>
      <c r="AG208" s="32"/>
      <c r="AH208" s="9"/>
      <c r="AI208" s="9"/>
      <c r="AL208" s="9"/>
      <c r="AM208" s="9"/>
      <c r="AN208" s="9"/>
    </row>
    <row r="209" spans="1:40" x14ac:dyDescent="0.3">
      <c r="A209" s="92">
        <f t="shared" si="184"/>
        <v>29</v>
      </c>
      <c r="B209" s="9"/>
      <c r="C209" s="21">
        <f t="shared" si="181"/>
        <v>0.19984312305036409</v>
      </c>
      <c r="D209" s="21">
        <f t="shared" si="182"/>
        <v>0.19008801592135369</v>
      </c>
      <c r="E209" s="21">
        <f t="shared" si="183"/>
        <v>0.19490047244624123</v>
      </c>
      <c r="F209" s="25">
        <f t="shared" si="185"/>
        <v>0.22701428536304732</v>
      </c>
      <c r="G209" s="7">
        <f t="shared" si="186"/>
        <v>1.0070158125219504</v>
      </c>
      <c r="H209" s="7">
        <f t="shared" si="187"/>
        <v>0.99308126852390144</v>
      </c>
      <c r="I209" s="7">
        <f t="shared" si="188"/>
        <v>1.0089037818537421</v>
      </c>
      <c r="J209" s="7">
        <f t="shared" si="189"/>
        <v>0.99525070261194326</v>
      </c>
      <c r="K209" s="17">
        <f t="shared" si="190"/>
        <v>0.45438094076004726</v>
      </c>
      <c r="L209" s="17">
        <f t="shared" si="191"/>
        <v>0.5913954351833185</v>
      </c>
      <c r="M209" s="94">
        <v>1</v>
      </c>
      <c r="N209" s="22"/>
      <c r="O209" s="22"/>
      <c r="P209" s="22"/>
      <c r="Q209" s="22"/>
      <c r="R209" s="52"/>
      <c r="S209" s="22"/>
      <c r="T209" s="22"/>
      <c r="U209" s="22"/>
      <c r="V209" s="22"/>
      <c r="W209" s="22"/>
      <c r="X209" s="22"/>
      <c r="Y209" s="22"/>
      <c r="Z209" s="22"/>
      <c r="AA209" s="50"/>
      <c r="AB209" s="49"/>
      <c r="AC209" s="49"/>
      <c r="AD209" s="49"/>
      <c r="AE209" s="49"/>
      <c r="AF209" s="49"/>
      <c r="AG209" s="32"/>
      <c r="AH209" s="9"/>
      <c r="AI209" s="9"/>
      <c r="AL209" s="9"/>
      <c r="AM209" s="9"/>
      <c r="AN209" s="9"/>
    </row>
    <row r="210" spans="1:40" x14ac:dyDescent="0.3">
      <c r="A210" s="92">
        <f t="shared" si="184"/>
        <v>30</v>
      </c>
      <c r="B210" s="9"/>
      <c r="C210" s="21">
        <f t="shared" si="181"/>
        <v>0.18228750651989792</v>
      </c>
      <c r="D210" s="21">
        <f t="shared" si="182"/>
        <v>0.19678841622893917</v>
      </c>
      <c r="E210" s="21">
        <f t="shared" si="183"/>
        <v>0.18955540613375102</v>
      </c>
      <c r="F210" s="25">
        <f t="shared" si="185"/>
        <v>0.22853187292883351</v>
      </c>
      <c r="G210" s="7">
        <f t="shared" si="186"/>
        <v>0.98963342766221718</v>
      </c>
      <c r="H210" s="7">
        <f t="shared" si="187"/>
        <v>1.0105860545380638</v>
      </c>
      <c r="I210" s="7">
        <f t="shared" si="188"/>
        <v>1.0199496591965425</v>
      </c>
      <c r="J210" s="7">
        <f t="shared" si="189"/>
        <v>1.0374987504535442</v>
      </c>
      <c r="K210" s="17">
        <f t="shared" si="190"/>
        <v>0.4543809407600472</v>
      </c>
      <c r="L210" s="17">
        <f t="shared" si="191"/>
        <v>0.54548431938243669</v>
      </c>
      <c r="M210" s="94">
        <v>1</v>
      </c>
      <c r="N210" s="22"/>
      <c r="O210" s="22"/>
      <c r="P210" s="22"/>
      <c r="Q210" s="22"/>
      <c r="R210" s="52"/>
      <c r="S210" s="22"/>
      <c r="T210" s="22"/>
      <c r="U210" s="22"/>
      <c r="V210" s="22"/>
      <c r="W210" s="22"/>
      <c r="X210" s="22"/>
      <c r="Y210" s="22"/>
      <c r="Z210" s="22"/>
      <c r="AA210" s="50"/>
      <c r="AB210" s="49"/>
      <c r="AC210" s="49"/>
      <c r="AD210" s="49"/>
      <c r="AE210" s="49"/>
      <c r="AF210" s="49"/>
      <c r="AG210" s="32"/>
      <c r="AH210" s="9"/>
      <c r="AI210" s="9"/>
      <c r="AL210" s="9"/>
      <c r="AM210" s="9"/>
      <c r="AN210" s="9"/>
    </row>
    <row r="211" spans="1:40" x14ac:dyDescent="0.3">
      <c r="A211" s="92">
        <f t="shared" si="184"/>
        <v>31</v>
      </c>
      <c r="B211" s="9"/>
      <c r="C211" s="21">
        <f t="shared" ref="C211:C231" si="192">V39</f>
        <v>0.18883069847438116</v>
      </c>
      <c r="D211" s="21">
        <f t="shared" ref="D211:D231" si="193">W39</f>
        <v>0.19623404342775341</v>
      </c>
      <c r="E211" s="21">
        <f t="shared" ref="E211:E231" si="194">X39</f>
        <v>0.19255688930736439</v>
      </c>
      <c r="F211" s="25">
        <f t="shared" si="185"/>
        <v>0.2285965804762807</v>
      </c>
      <c r="G211" s="7">
        <f t="shared" si="186"/>
        <v>0.99469820918231766</v>
      </c>
      <c r="H211" s="7">
        <f t="shared" si="187"/>
        <v>1.0053586112899477</v>
      </c>
      <c r="I211" s="7">
        <f t="shared" si="188"/>
        <v>1.0118226775734496</v>
      </c>
      <c r="J211" s="7">
        <f t="shared" si="189"/>
        <v>1.0207549070548314</v>
      </c>
      <c r="K211" s="17">
        <f t="shared" si="190"/>
        <v>0.45438094076004726</v>
      </c>
      <c r="L211" s="17">
        <f t="shared" si="191"/>
        <v>0.54548431938243669</v>
      </c>
      <c r="M211" s="94">
        <v>1</v>
      </c>
      <c r="N211" s="22"/>
      <c r="O211" s="22"/>
      <c r="P211" s="22"/>
      <c r="Q211" s="22"/>
      <c r="R211" s="52"/>
      <c r="S211" s="22"/>
      <c r="T211" s="22"/>
      <c r="U211" s="22"/>
      <c r="V211" s="22"/>
      <c r="W211" s="22"/>
      <c r="X211" s="22"/>
      <c r="Y211" s="22"/>
      <c r="Z211" s="22"/>
      <c r="AA211" s="50"/>
      <c r="AB211" s="49"/>
      <c r="AC211" s="49"/>
      <c r="AD211" s="49"/>
      <c r="AE211" s="49"/>
      <c r="AF211" s="49"/>
      <c r="AG211" s="32"/>
      <c r="AH211" s="9"/>
      <c r="AI211" s="9"/>
      <c r="AL211" s="9"/>
      <c r="AM211" s="9"/>
      <c r="AN211" s="9"/>
    </row>
    <row r="212" spans="1:40" x14ac:dyDescent="0.3">
      <c r="A212" s="92">
        <f t="shared" si="184"/>
        <v>32</v>
      </c>
      <c r="B212" s="9"/>
      <c r="C212" s="21">
        <f t="shared" si="192"/>
        <v>0.19568710936378683</v>
      </c>
      <c r="D212" s="21">
        <f t="shared" si="193"/>
        <v>0.18344084636073366</v>
      </c>
      <c r="E212" s="21">
        <f t="shared" si="194"/>
        <v>0.18946846747901946</v>
      </c>
      <c r="F212" s="25">
        <f t="shared" ref="F212:F231" si="195">AI40</f>
        <v>0.22708376840720537</v>
      </c>
      <c r="G212" s="7">
        <f t="shared" ref="G212:G231" si="196">Y41/AA40</f>
        <v>1.0089648068429165</v>
      </c>
      <c r="H212" s="7">
        <f t="shared" ref="H212:H231" si="197">Z41/AB40</f>
        <v>0.99119309751638363</v>
      </c>
      <c r="I212" s="7">
        <f t="shared" ref="I212:I231" si="198">Y41/AJ40</f>
        <v>1.0253667659525789</v>
      </c>
      <c r="J212" s="7">
        <f t="shared" ref="J212:J231" si="199">Z41/AK40</f>
        <v>1.0045147230986808</v>
      </c>
      <c r="K212" s="17">
        <f t="shared" ref="K212:K230" si="200">G40/I40</f>
        <v>0.41910651226791368</v>
      </c>
      <c r="L212" s="17">
        <f t="shared" ref="L212:L230" si="201">H40/J40</f>
        <v>0.54548431938243669</v>
      </c>
      <c r="M212" s="94">
        <v>1</v>
      </c>
      <c r="N212" s="22"/>
      <c r="O212" s="22"/>
      <c r="P212" s="22"/>
      <c r="Q212" s="22"/>
      <c r="R212" s="52"/>
      <c r="S212" s="22"/>
      <c r="T212" s="22"/>
      <c r="U212" s="22"/>
      <c r="V212" s="22"/>
      <c r="W212" s="22"/>
      <c r="X212" s="22"/>
      <c r="Y212" s="22"/>
      <c r="Z212" s="22"/>
      <c r="AA212" s="50"/>
      <c r="AB212" s="49"/>
      <c r="AC212" s="49"/>
      <c r="AD212" s="49"/>
      <c r="AE212" s="49"/>
      <c r="AF212" s="49"/>
      <c r="AG212" s="32"/>
      <c r="AH212" s="9"/>
      <c r="AI212" s="9"/>
      <c r="AL212" s="9"/>
      <c r="AM212" s="9"/>
      <c r="AN212" s="9"/>
    </row>
    <row r="213" spans="1:40" x14ac:dyDescent="0.3">
      <c r="A213" s="92">
        <f t="shared" si="184"/>
        <v>33</v>
      </c>
      <c r="B213" s="9"/>
      <c r="C213" s="21">
        <f t="shared" si="192"/>
        <v>0.19727655485554815</v>
      </c>
      <c r="D213" s="21">
        <f t="shared" si="193"/>
        <v>0.18764439025350119</v>
      </c>
      <c r="E213" s="21">
        <f t="shared" si="194"/>
        <v>0.19239572046258832</v>
      </c>
      <c r="F213" s="25">
        <f t="shared" si="195"/>
        <v>0.22701372995424601</v>
      </c>
      <c r="G213" s="7">
        <f t="shared" si="196"/>
        <v>1.0070170945711097</v>
      </c>
      <c r="H213" s="7">
        <f t="shared" si="197"/>
        <v>0.99308002171302989</v>
      </c>
      <c r="I213" s="7">
        <f t="shared" si="198"/>
        <v>1.0089417687439979</v>
      </c>
      <c r="J213" s="7">
        <f t="shared" si="199"/>
        <v>0.99534322758677241</v>
      </c>
      <c r="K213" s="17">
        <f t="shared" si="200"/>
        <v>0.41910651226791373</v>
      </c>
      <c r="L213" s="17">
        <f t="shared" si="201"/>
        <v>0.54548431938243669</v>
      </c>
      <c r="M213" s="94">
        <v>1</v>
      </c>
      <c r="N213" s="22"/>
      <c r="O213" s="22"/>
      <c r="P213" s="22"/>
      <c r="Q213" s="22"/>
      <c r="R213" s="52"/>
      <c r="S213" s="22"/>
      <c r="T213" s="22"/>
      <c r="U213" s="22"/>
      <c r="V213" s="22"/>
      <c r="W213" s="22"/>
      <c r="X213" s="22"/>
      <c r="Y213" s="22"/>
      <c r="Z213" s="22"/>
      <c r="AA213" s="50"/>
      <c r="AB213" s="49"/>
      <c r="AC213" s="49"/>
      <c r="AD213" s="49"/>
      <c r="AE213" s="49"/>
      <c r="AF213" s="49"/>
      <c r="AG213" s="32"/>
      <c r="AH213" s="9"/>
      <c r="AI213" s="9"/>
      <c r="AL213" s="9"/>
      <c r="AM213" s="9"/>
      <c r="AN213" s="9"/>
    </row>
    <row r="214" spans="1:40" x14ac:dyDescent="0.3">
      <c r="A214" s="92">
        <f t="shared" si="184"/>
        <v>34</v>
      </c>
      <c r="B214" s="9"/>
      <c r="C214" s="21">
        <f t="shared" si="192"/>
        <v>0.18006630981371827</v>
      </c>
      <c r="D214" s="21">
        <f t="shared" si="193"/>
        <v>0.19428613948639986</v>
      </c>
      <c r="E214" s="21">
        <f t="shared" si="194"/>
        <v>0.1871951992504203</v>
      </c>
      <c r="F214" s="25">
        <f t="shared" si="195"/>
        <v>0.22853198827976964</v>
      </c>
      <c r="G214" s="7">
        <f t="shared" si="196"/>
        <v>0.98970587595361981</v>
      </c>
      <c r="H214" s="7">
        <f t="shared" si="197"/>
        <v>1.0105105171817002</v>
      </c>
      <c r="I214" s="7">
        <f t="shared" si="198"/>
        <v>1.0199989741367204</v>
      </c>
      <c r="J214" s="7">
        <f t="shared" si="199"/>
        <v>1.037533619265067</v>
      </c>
      <c r="K214" s="17">
        <f t="shared" si="200"/>
        <v>0.41910651226791373</v>
      </c>
      <c r="L214" s="17">
        <f t="shared" si="201"/>
        <v>0.50313736797763042</v>
      </c>
      <c r="M214" s="94">
        <v>1</v>
      </c>
      <c r="N214" s="22"/>
      <c r="O214" s="22"/>
      <c r="P214" s="22"/>
      <c r="Q214" s="22"/>
      <c r="R214" s="52"/>
      <c r="S214" s="22"/>
      <c r="T214" s="22"/>
      <c r="U214" s="22"/>
      <c r="V214" s="22"/>
      <c r="W214" s="22"/>
      <c r="X214" s="22"/>
      <c r="Y214" s="22"/>
      <c r="Z214" s="22"/>
      <c r="AA214" s="50"/>
      <c r="AB214" s="49"/>
      <c r="AC214" s="49"/>
      <c r="AD214" s="49"/>
      <c r="AE214" s="49"/>
      <c r="AF214" s="49"/>
      <c r="AG214" s="32"/>
      <c r="AH214" s="9"/>
      <c r="AI214" s="9"/>
      <c r="AL214" s="9"/>
      <c r="AM214" s="9"/>
      <c r="AN214" s="9"/>
    </row>
    <row r="215" spans="1:40" x14ac:dyDescent="0.3">
      <c r="A215" s="92">
        <f t="shared" si="184"/>
        <v>35</v>
      </c>
      <c r="B215" s="9"/>
      <c r="C215" s="21">
        <f t="shared" si="192"/>
        <v>0.18654586137256957</v>
      </c>
      <c r="D215" s="21">
        <f t="shared" si="193"/>
        <v>0.19388214827895986</v>
      </c>
      <c r="E215" s="21">
        <f t="shared" si="194"/>
        <v>0.19023880407822083</v>
      </c>
      <c r="F215" s="25">
        <f t="shared" si="195"/>
        <v>0.22859544168654283</v>
      </c>
      <c r="G215" s="7">
        <f t="shared" si="196"/>
        <v>0.99468242348659908</v>
      </c>
      <c r="H215" s="7">
        <f t="shared" si="197"/>
        <v>1.0053747376710107</v>
      </c>
      <c r="I215" s="7">
        <f t="shared" si="198"/>
        <v>1.0117664663932737</v>
      </c>
      <c r="J215" s="7">
        <f t="shared" si="199"/>
        <v>1.0208467938255863</v>
      </c>
      <c r="K215" s="17">
        <f t="shared" si="200"/>
        <v>0.41910651226791373</v>
      </c>
      <c r="L215" s="17">
        <f t="shared" si="201"/>
        <v>0.50313736797763042</v>
      </c>
      <c r="M215" s="94">
        <v>1</v>
      </c>
      <c r="N215" s="22"/>
      <c r="O215" s="22"/>
      <c r="P215" s="22"/>
      <c r="Q215" s="22"/>
      <c r="R215" s="52"/>
      <c r="S215" s="22"/>
      <c r="T215" s="22"/>
      <c r="U215" s="22"/>
      <c r="V215" s="22"/>
      <c r="W215" s="22"/>
      <c r="X215" s="22"/>
      <c r="Y215" s="22"/>
      <c r="Z215" s="22"/>
      <c r="AA215" s="50"/>
      <c r="AB215" s="49"/>
      <c r="AC215" s="49"/>
      <c r="AD215" s="49"/>
      <c r="AE215" s="49"/>
      <c r="AF215" s="49"/>
      <c r="AG215" s="32"/>
      <c r="AH215" s="9"/>
      <c r="AI215" s="9"/>
      <c r="AL215" s="9"/>
      <c r="AM215" s="9"/>
      <c r="AN215" s="9"/>
    </row>
    <row r="216" spans="1:40" x14ac:dyDescent="0.3">
      <c r="A216" s="92">
        <f t="shared" si="184"/>
        <v>36</v>
      </c>
      <c r="B216" s="9"/>
      <c r="C216" s="21">
        <f t="shared" si="192"/>
        <v>0.1933500340506715</v>
      </c>
      <c r="D216" s="21">
        <f t="shared" si="193"/>
        <v>0.18133941210057164</v>
      </c>
      <c r="E216" s="21">
        <f t="shared" si="194"/>
        <v>0.18725100155366139</v>
      </c>
      <c r="F216" s="25">
        <f t="shared" si="195"/>
        <v>0.2270819254757129</v>
      </c>
      <c r="G216" s="7">
        <f t="shared" si="196"/>
        <v>1.0088953785759662</v>
      </c>
      <c r="H216" s="7">
        <f t="shared" si="197"/>
        <v>0.99126011067259234</v>
      </c>
      <c r="I216" s="7">
        <f t="shared" si="198"/>
        <v>1.0253143807668466</v>
      </c>
      <c r="J216" s="7">
        <f t="shared" si="199"/>
        <v>1.0046478363003322</v>
      </c>
      <c r="K216" s="17">
        <f t="shared" si="200"/>
        <v>0.38657050256457293</v>
      </c>
      <c r="L216" s="17">
        <f t="shared" si="201"/>
        <v>0.50313736797763042</v>
      </c>
      <c r="M216" s="94">
        <v>1</v>
      </c>
      <c r="N216" s="22"/>
      <c r="O216" s="22"/>
      <c r="P216" s="22"/>
      <c r="Q216" s="22"/>
      <c r="R216" s="52"/>
      <c r="S216" s="22"/>
      <c r="T216" s="22"/>
      <c r="U216" s="22"/>
      <c r="V216" s="22"/>
      <c r="W216" s="22"/>
      <c r="X216" s="22"/>
      <c r="Y216" s="22"/>
      <c r="Z216" s="22"/>
      <c r="AA216" s="50"/>
      <c r="AB216" s="49"/>
      <c r="AC216" s="49"/>
      <c r="AD216" s="49"/>
      <c r="AE216" s="49"/>
      <c r="AF216" s="49"/>
      <c r="AG216" s="32"/>
      <c r="AH216" s="9"/>
      <c r="AI216" s="9"/>
      <c r="AL216" s="9"/>
      <c r="AM216" s="9"/>
      <c r="AN216" s="9"/>
    </row>
    <row r="217" spans="1:40" x14ac:dyDescent="0.3">
      <c r="A217" s="92">
        <f t="shared" si="184"/>
        <v>37</v>
      </c>
      <c r="B217" s="9"/>
      <c r="C217" s="21">
        <f t="shared" si="192"/>
        <v>0.19504214568069231</v>
      </c>
      <c r="D217" s="21">
        <f t="shared" si="193"/>
        <v>0.18551794582134232</v>
      </c>
      <c r="E217" s="21">
        <f t="shared" si="194"/>
        <v>0.19021561433663153</v>
      </c>
      <c r="F217" s="25">
        <f t="shared" si="195"/>
        <v>0.22701323428688791</v>
      </c>
      <c r="G217" s="7">
        <f t="shared" si="196"/>
        <v>1.0070175395286189</v>
      </c>
      <c r="H217" s="7">
        <f t="shared" si="197"/>
        <v>0.99307958898705606</v>
      </c>
      <c r="I217" s="7">
        <f t="shared" si="198"/>
        <v>1.0089739984427339</v>
      </c>
      <c r="J217" s="7">
        <f t="shared" si="199"/>
        <v>0.99542415747532442</v>
      </c>
      <c r="K217" s="17">
        <f t="shared" si="200"/>
        <v>0.38657050256457293</v>
      </c>
      <c r="L217" s="17">
        <f t="shared" si="201"/>
        <v>0.50313736797763042</v>
      </c>
      <c r="M217" s="94">
        <v>1</v>
      </c>
      <c r="N217" s="22"/>
      <c r="O217" s="22"/>
      <c r="P217" s="22"/>
      <c r="Q217" s="22"/>
      <c r="R217" s="52"/>
      <c r="S217" s="22"/>
      <c r="T217" s="22"/>
      <c r="U217" s="22"/>
      <c r="V217" s="22"/>
      <c r="W217" s="22"/>
      <c r="X217" s="22"/>
      <c r="Y217" s="22"/>
      <c r="Z217" s="22"/>
      <c r="AA217" s="50"/>
      <c r="AB217" s="49"/>
      <c r="AC217" s="49"/>
      <c r="AD217" s="49"/>
      <c r="AE217" s="49"/>
      <c r="AF217" s="49"/>
      <c r="AG217" s="32"/>
      <c r="AH217" s="9"/>
      <c r="AI217" s="9"/>
      <c r="AL217" s="9"/>
      <c r="AM217" s="9"/>
      <c r="AN217" s="9"/>
    </row>
    <row r="218" spans="1:40" x14ac:dyDescent="0.3">
      <c r="A218" s="92">
        <f t="shared" si="184"/>
        <v>38</v>
      </c>
      <c r="B218" s="9"/>
      <c r="C218" s="21">
        <f t="shared" si="192"/>
        <v>0.17813006710914606</v>
      </c>
      <c r="D218" s="21">
        <f t="shared" si="193"/>
        <v>0.19210795339487699</v>
      </c>
      <c r="E218" s="21">
        <f t="shared" si="194"/>
        <v>0.18513925241573032</v>
      </c>
      <c r="F218" s="25">
        <f t="shared" si="195"/>
        <v>0.22853208339742576</v>
      </c>
      <c r="G218" s="7">
        <f t="shared" si="196"/>
        <v>0.98976838540668455</v>
      </c>
      <c r="H218" s="7">
        <f t="shared" si="197"/>
        <v>1.0104453603970571</v>
      </c>
      <c r="I218" s="7">
        <f t="shared" si="198"/>
        <v>1.0200417309334602</v>
      </c>
      <c r="J218" s="7">
        <f t="shared" si="199"/>
        <v>1.0375644988643593</v>
      </c>
      <c r="K218" s="17">
        <f t="shared" si="200"/>
        <v>0.38657050256457293</v>
      </c>
      <c r="L218" s="17">
        <f t="shared" si="201"/>
        <v>0.46407788832876978</v>
      </c>
      <c r="M218" s="94">
        <v>1</v>
      </c>
      <c r="N218" s="22"/>
      <c r="O218" s="22"/>
      <c r="P218" s="22"/>
      <c r="Q218" s="22"/>
      <c r="R218" s="52"/>
      <c r="S218" s="22"/>
      <c r="T218" s="22"/>
      <c r="U218" s="22"/>
      <c r="V218" s="22"/>
      <c r="W218" s="22"/>
      <c r="X218" s="22"/>
      <c r="Y218" s="22"/>
      <c r="Z218" s="22"/>
      <c r="AA218" s="50"/>
      <c r="AB218" s="49"/>
      <c r="AC218" s="49"/>
      <c r="AD218" s="49"/>
      <c r="AE218" s="49"/>
      <c r="AF218" s="49"/>
      <c r="AG218" s="32"/>
      <c r="AH218" s="9"/>
      <c r="AI218" s="9"/>
      <c r="AL218" s="9"/>
      <c r="AM218" s="9"/>
      <c r="AN218" s="9"/>
    </row>
    <row r="219" spans="1:40" x14ac:dyDescent="0.3">
      <c r="A219" s="92">
        <f t="shared" si="184"/>
        <v>39</v>
      </c>
      <c r="B219" s="9"/>
      <c r="C219" s="21">
        <f t="shared" si="192"/>
        <v>0.18455458335173677</v>
      </c>
      <c r="D219" s="21">
        <f t="shared" si="193"/>
        <v>0.19183117675163727</v>
      </c>
      <c r="E219" s="21">
        <f t="shared" si="194"/>
        <v>0.18821791528254286</v>
      </c>
      <c r="F219" s="25">
        <f t="shared" si="195"/>
        <v>0.22859445728307165</v>
      </c>
      <c r="G219" s="7">
        <f t="shared" si="196"/>
        <v>0.99466924228335762</v>
      </c>
      <c r="H219" s="7">
        <f t="shared" si="197"/>
        <v>1.0053882041382196</v>
      </c>
      <c r="I219" s="7">
        <f t="shared" si="198"/>
        <v>1.0117181967129214</v>
      </c>
      <c r="J219" s="7">
        <f t="shared" si="199"/>
        <v>1.0209265508263075</v>
      </c>
      <c r="K219" s="17">
        <f t="shared" si="200"/>
        <v>0.38657050256457293</v>
      </c>
      <c r="L219" s="17">
        <f t="shared" si="201"/>
        <v>0.46407788832876978</v>
      </c>
      <c r="M219" s="94">
        <v>1</v>
      </c>
      <c r="N219" s="22"/>
      <c r="O219" s="22"/>
      <c r="P219" s="22"/>
      <c r="Q219" s="22"/>
      <c r="R219" s="52"/>
      <c r="S219" s="22"/>
      <c r="T219" s="22"/>
      <c r="U219" s="22"/>
      <c r="V219" s="22"/>
      <c r="W219" s="22"/>
      <c r="X219" s="22"/>
      <c r="Y219" s="22"/>
      <c r="Z219" s="22"/>
      <c r="AA219" s="50"/>
      <c r="AB219" s="49"/>
      <c r="AC219" s="49"/>
      <c r="AD219" s="49"/>
      <c r="AE219" s="49"/>
      <c r="AF219" s="49"/>
      <c r="AG219" s="32"/>
      <c r="AH219" s="9"/>
      <c r="AI219" s="9"/>
      <c r="AL219" s="9"/>
      <c r="AM219" s="9"/>
      <c r="AN219" s="9"/>
    </row>
    <row r="220" spans="1:40" x14ac:dyDescent="0.3">
      <c r="A220" s="92">
        <f t="shared" si="184"/>
        <v>40</v>
      </c>
      <c r="B220" s="9"/>
      <c r="C220" s="21">
        <f t="shared" si="192"/>
        <v>0.19131258931961828</v>
      </c>
      <c r="D220" s="21">
        <f t="shared" si="193"/>
        <v>0.17950516473409681</v>
      </c>
      <c r="E220" s="21">
        <f t="shared" si="194"/>
        <v>0.1853166938374686</v>
      </c>
      <c r="F220" s="25">
        <f t="shared" si="195"/>
        <v>0.22708032250988083</v>
      </c>
      <c r="G220" s="7">
        <f t="shared" si="196"/>
        <v>1.0088352595775301</v>
      </c>
      <c r="H220" s="7">
        <f t="shared" si="197"/>
        <v>0.99131815316329919</v>
      </c>
      <c r="I220" s="7">
        <f t="shared" si="198"/>
        <v>1.0252687604272159</v>
      </c>
      <c r="J220" s="7">
        <f t="shared" si="199"/>
        <v>1.0047635727041395</v>
      </c>
      <c r="K220" s="17">
        <f t="shared" si="200"/>
        <v>0.35656032316076036</v>
      </c>
      <c r="L220" s="17">
        <f t="shared" si="201"/>
        <v>0.46407788832876978</v>
      </c>
      <c r="M220" s="94">
        <v>1</v>
      </c>
      <c r="N220" s="22"/>
      <c r="O220" s="22"/>
      <c r="P220" s="22"/>
      <c r="Q220" s="22"/>
      <c r="R220" s="52"/>
      <c r="S220" s="22"/>
      <c r="T220" s="22"/>
      <c r="U220" s="22"/>
      <c r="V220" s="22"/>
      <c r="W220" s="22"/>
      <c r="X220" s="22"/>
      <c r="Y220" s="22"/>
      <c r="Z220" s="22"/>
      <c r="AA220" s="50"/>
      <c r="AB220" s="49"/>
      <c r="AC220" s="49"/>
      <c r="AD220" s="49"/>
      <c r="AE220" s="49"/>
      <c r="AF220" s="49"/>
      <c r="AG220" s="32"/>
      <c r="AH220" s="9"/>
      <c r="AI220" s="9"/>
      <c r="AL220" s="9"/>
      <c r="AM220" s="9"/>
      <c r="AN220" s="9"/>
    </row>
    <row r="221" spans="1:40" x14ac:dyDescent="0.3">
      <c r="A221" s="92">
        <f t="shared" si="184"/>
        <v>41</v>
      </c>
      <c r="B221" s="9"/>
      <c r="C221" s="21">
        <f t="shared" si="192"/>
        <v>0.19309135561151644</v>
      </c>
      <c r="D221" s="21">
        <f t="shared" si="193"/>
        <v>0.18366208287002003</v>
      </c>
      <c r="E221" s="21">
        <f t="shared" si="194"/>
        <v>0.18831258324754918</v>
      </c>
      <c r="F221" s="25">
        <f t="shared" si="195"/>
        <v>0.22701279309854325</v>
      </c>
      <c r="G221" s="7">
        <f t="shared" si="196"/>
        <v>1.0070174330480606</v>
      </c>
      <c r="H221" s="7">
        <f t="shared" si="197"/>
        <v>0.9930796925404779</v>
      </c>
      <c r="I221" s="7">
        <f t="shared" si="198"/>
        <v>1.0090015162120625</v>
      </c>
      <c r="J221" s="7">
        <f t="shared" si="199"/>
        <v>0.99549504300924885</v>
      </c>
      <c r="K221" s="17">
        <f t="shared" si="200"/>
        <v>0.35656032316076042</v>
      </c>
      <c r="L221" s="17">
        <f t="shared" si="201"/>
        <v>0.46407788832876978</v>
      </c>
      <c r="M221" s="94">
        <v>1</v>
      </c>
      <c r="N221" s="22"/>
      <c r="O221" s="22"/>
      <c r="P221" s="22"/>
      <c r="Q221" s="22"/>
      <c r="R221" s="52"/>
      <c r="S221" s="22"/>
      <c r="T221" s="22"/>
      <c r="U221" s="22"/>
      <c r="V221" s="22"/>
      <c r="W221" s="22"/>
      <c r="X221" s="22"/>
      <c r="Y221" s="22"/>
      <c r="Z221" s="22"/>
      <c r="AA221" s="50"/>
      <c r="AB221" s="49"/>
      <c r="AC221" s="49"/>
      <c r="AD221" s="49"/>
      <c r="AE221" s="49"/>
      <c r="AF221" s="49"/>
      <c r="AG221" s="32"/>
      <c r="AH221" s="9"/>
      <c r="AI221" s="9"/>
      <c r="AL221" s="9"/>
      <c r="AM221" s="9"/>
      <c r="AN221" s="9"/>
    </row>
    <row r="222" spans="1:40" x14ac:dyDescent="0.3">
      <c r="A222" s="92">
        <f t="shared" si="184"/>
        <v>42</v>
      </c>
      <c r="B222" s="9"/>
      <c r="C222" s="21">
        <f t="shared" si="192"/>
        <v>0.17643768278006369</v>
      </c>
      <c r="D222" s="21">
        <f t="shared" si="193"/>
        <v>0.19020641094483376</v>
      </c>
      <c r="E222" s="21">
        <f t="shared" si="194"/>
        <v>0.18334334731425317</v>
      </c>
      <c r="F222" s="25">
        <f t="shared" si="195"/>
        <v>0.22853216283453312</v>
      </c>
      <c r="G222" s="7">
        <f t="shared" si="196"/>
        <v>0.98982253575798829</v>
      </c>
      <c r="H222" s="7">
        <f t="shared" si="197"/>
        <v>1.0103889301727025</v>
      </c>
      <c r="I222" s="7">
        <f t="shared" si="198"/>
        <v>1.0200789268827946</v>
      </c>
      <c r="J222" s="7">
        <f t="shared" si="199"/>
        <v>1.0375918004688665</v>
      </c>
      <c r="K222" s="17">
        <f t="shared" si="200"/>
        <v>0.35656032316076031</v>
      </c>
      <c r="L222" s="17">
        <f t="shared" si="201"/>
        <v>0.42805066795449281</v>
      </c>
      <c r="M222" s="94">
        <v>1</v>
      </c>
      <c r="N222" s="22"/>
      <c r="O222" s="22"/>
      <c r="P222" s="22"/>
      <c r="Q222" s="22"/>
      <c r="R222" s="52"/>
      <c r="S222" s="22"/>
      <c r="T222" s="22"/>
      <c r="U222" s="22"/>
      <c r="V222" s="22"/>
      <c r="W222" s="22"/>
      <c r="X222" s="22"/>
      <c r="Y222" s="22"/>
      <c r="Z222" s="22"/>
      <c r="AA222" s="50"/>
      <c r="AB222" s="49"/>
      <c r="AC222" s="49"/>
      <c r="AD222" s="49"/>
      <c r="AE222" s="49"/>
      <c r="AF222" s="49"/>
      <c r="AG222" s="32"/>
      <c r="AH222" s="9"/>
      <c r="AI222" s="9"/>
      <c r="AL222" s="9"/>
      <c r="AM222" s="9"/>
      <c r="AN222" s="9"/>
    </row>
    <row r="223" spans="1:40" x14ac:dyDescent="0.3">
      <c r="A223" s="92">
        <f t="shared" si="184"/>
        <v>43</v>
      </c>
      <c r="B223" s="9"/>
      <c r="C223" s="21">
        <f t="shared" si="192"/>
        <v>0.18281440301136195</v>
      </c>
      <c r="D223" s="21">
        <f t="shared" si="193"/>
        <v>0.19003790676475069</v>
      </c>
      <c r="E223" s="21">
        <f t="shared" si="194"/>
        <v>0.18645138916550702</v>
      </c>
      <c r="F223" s="25">
        <f t="shared" si="195"/>
        <v>0.22859360348056887</v>
      </c>
      <c r="G223" s="7">
        <f t="shared" si="196"/>
        <v>0.99465815458039764</v>
      </c>
      <c r="H223" s="7">
        <f t="shared" si="197"/>
        <v>1.0053995323539482</v>
      </c>
      <c r="I223" s="7">
        <f t="shared" si="198"/>
        <v>1.011676557149465</v>
      </c>
      <c r="J223" s="7">
        <f t="shared" si="199"/>
        <v>1.0209959574156591</v>
      </c>
      <c r="K223" s="17">
        <f t="shared" si="200"/>
        <v>0.35656032316076042</v>
      </c>
      <c r="L223" s="17">
        <f t="shared" si="201"/>
        <v>0.42805066795449281</v>
      </c>
      <c r="M223" s="94">
        <v>1</v>
      </c>
      <c r="N223" s="22"/>
      <c r="O223" s="22"/>
      <c r="P223" s="22"/>
      <c r="Q223" s="22"/>
      <c r="R223" s="52"/>
      <c r="S223" s="22"/>
      <c r="T223" s="22"/>
      <c r="U223" s="22"/>
      <c r="V223" s="22"/>
      <c r="W223" s="22"/>
      <c r="X223" s="22"/>
      <c r="Y223" s="22"/>
      <c r="Z223" s="22"/>
      <c r="AA223" s="50"/>
      <c r="AB223" s="49"/>
      <c r="AC223" s="49"/>
      <c r="AD223" s="49"/>
      <c r="AE223" s="49"/>
      <c r="AF223" s="49"/>
      <c r="AG223" s="32"/>
      <c r="AH223" s="9"/>
      <c r="AI223" s="9"/>
      <c r="AL223" s="9"/>
      <c r="AM223" s="9"/>
      <c r="AN223" s="9"/>
    </row>
    <row r="224" spans="1:40" x14ac:dyDescent="0.3">
      <c r="A224" s="92">
        <f t="shared" si="184"/>
        <v>44</v>
      </c>
      <c r="B224" s="9"/>
      <c r="C224" s="21">
        <f t="shared" si="192"/>
        <v>0.1895315818024709</v>
      </c>
      <c r="D224" s="21">
        <f t="shared" si="193"/>
        <v>0.17790008362421728</v>
      </c>
      <c r="E224" s="21">
        <f t="shared" si="194"/>
        <v>0.18362497873928527</v>
      </c>
      <c r="F224" s="25">
        <f t="shared" si="195"/>
        <v>0.22707892467972551</v>
      </c>
      <c r="G224" s="7">
        <f t="shared" si="196"/>
        <v>1.0087830214353644</v>
      </c>
      <c r="H224" s="7">
        <f t="shared" si="197"/>
        <v>0.9913685981397472</v>
      </c>
      <c r="I224" s="7">
        <f t="shared" si="198"/>
        <v>1.0252289273764621</v>
      </c>
      <c r="J224" s="7">
        <f t="shared" si="199"/>
        <v>1.0048644563048428</v>
      </c>
      <c r="K224" s="17">
        <f t="shared" si="200"/>
        <v>0.32887988920279593</v>
      </c>
      <c r="L224" s="17">
        <f t="shared" si="201"/>
        <v>0.42805066795449281</v>
      </c>
      <c r="M224" s="94">
        <v>1</v>
      </c>
      <c r="N224" s="22"/>
      <c r="O224" s="22"/>
      <c r="P224" s="22"/>
      <c r="Q224" s="22"/>
      <c r="R224" s="52"/>
      <c r="S224" s="22"/>
      <c r="T224" s="22"/>
      <c r="U224" s="22"/>
      <c r="V224" s="22"/>
      <c r="W224" s="22"/>
      <c r="X224" s="22"/>
      <c r="Y224" s="22"/>
      <c r="Z224" s="22"/>
      <c r="AA224" s="50"/>
      <c r="AB224" s="49"/>
      <c r="AC224" s="49"/>
      <c r="AD224" s="49"/>
      <c r="AE224" s="49"/>
      <c r="AF224" s="49"/>
      <c r="AG224" s="32"/>
      <c r="AH224" s="9"/>
      <c r="AI224" s="9"/>
      <c r="AL224" s="9"/>
      <c r="AM224" s="9"/>
      <c r="AN224" s="9"/>
    </row>
    <row r="225" spans="1:40" x14ac:dyDescent="0.3">
      <c r="A225" s="92">
        <f t="shared" si="184"/>
        <v>45</v>
      </c>
      <c r="B225" s="9"/>
      <c r="C225" s="21">
        <f t="shared" si="192"/>
        <v>0.19138393712521884</v>
      </c>
      <c r="D225" s="21">
        <f t="shared" si="193"/>
        <v>0.18203823041146419</v>
      </c>
      <c r="E225" s="21">
        <f t="shared" si="194"/>
        <v>0.18664721818439925</v>
      </c>
      <c r="F225" s="25">
        <f t="shared" si="195"/>
        <v>0.22701240113111806</v>
      </c>
      <c r="G225" s="7">
        <f t="shared" si="196"/>
        <v>1.0070169717463109</v>
      </c>
      <c r="H225" s="7">
        <f t="shared" si="197"/>
        <v>0.99308014116160404</v>
      </c>
      <c r="I225" s="7">
        <f t="shared" si="198"/>
        <v>1.0090251372373826</v>
      </c>
      <c r="J225" s="7">
        <f t="shared" si="199"/>
        <v>0.99555720806708159</v>
      </c>
      <c r="K225" s="17">
        <f t="shared" si="200"/>
        <v>0.32887988920279593</v>
      </c>
      <c r="L225" s="17">
        <f t="shared" si="201"/>
        <v>0.42805066795449281</v>
      </c>
      <c r="M225" s="94">
        <v>1</v>
      </c>
      <c r="N225" s="22"/>
      <c r="O225" s="22"/>
      <c r="P225" s="22"/>
      <c r="Q225" s="22"/>
      <c r="R225" s="52"/>
      <c r="S225" s="9"/>
      <c r="T225" s="9"/>
      <c r="U225" s="9"/>
      <c r="V225" s="9"/>
      <c r="W225" s="9"/>
      <c r="X225" s="9"/>
      <c r="Y225" s="9"/>
      <c r="Z225" s="9"/>
      <c r="AA225" s="49"/>
      <c r="AB225" s="49"/>
      <c r="AC225" s="49"/>
      <c r="AD225" s="49"/>
      <c r="AE225" s="49"/>
      <c r="AF225" s="49"/>
      <c r="AG225" s="9"/>
      <c r="AH225" s="9"/>
      <c r="AI225" s="9"/>
      <c r="AL225" s="9"/>
      <c r="AM225" s="9"/>
      <c r="AN225" s="9"/>
    </row>
    <row r="226" spans="1:40" x14ac:dyDescent="0.3">
      <c r="A226" s="92">
        <f t="shared" si="184"/>
        <v>46</v>
      </c>
      <c r="B226" s="9"/>
      <c r="C226" s="21">
        <f t="shared" si="192"/>
        <v>0.17495496544743086</v>
      </c>
      <c r="D226" s="21">
        <f t="shared" si="193"/>
        <v>0.1885421989584164</v>
      </c>
      <c r="E226" s="21">
        <f t="shared" si="194"/>
        <v>0.18177077217952597</v>
      </c>
      <c r="F226" s="25">
        <f t="shared" si="195"/>
        <v>0.22853222997072942</v>
      </c>
      <c r="G226" s="7">
        <f t="shared" si="196"/>
        <v>0.98986960841103877</v>
      </c>
      <c r="H226" s="7">
        <f t="shared" si="197"/>
        <v>1.0103398857726862</v>
      </c>
      <c r="I226" s="7">
        <f t="shared" si="198"/>
        <v>1.0201113803667519</v>
      </c>
      <c r="J226" s="7">
        <f t="shared" si="199"/>
        <v>1.0376159086958487</v>
      </c>
      <c r="K226" s="17">
        <f t="shared" si="200"/>
        <v>0.32887988920279593</v>
      </c>
      <c r="L226" s="17">
        <f t="shared" si="201"/>
        <v>0.39482030698795645</v>
      </c>
      <c r="M226" s="94">
        <v>1</v>
      </c>
      <c r="N226" s="22"/>
      <c r="O226" s="22"/>
      <c r="P226" s="22"/>
      <c r="Q226" s="22"/>
      <c r="R226" s="52"/>
      <c r="S226" s="9"/>
      <c r="T226" s="9"/>
      <c r="U226" s="9"/>
      <c r="V226" s="9"/>
      <c r="W226" s="9"/>
      <c r="X226" s="9"/>
      <c r="Y226" s="9"/>
      <c r="Z226" s="9"/>
      <c r="AA226" s="49"/>
      <c r="AB226" s="49"/>
      <c r="AC226" s="49"/>
      <c r="AD226" s="49"/>
      <c r="AE226" s="49"/>
      <c r="AF226" s="49"/>
      <c r="AG226" s="9"/>
      <c r="AH226" s="9"/>
      <c r="AI226" s="9"/>
      <c r="AL226" s="9"/>
      <c r="AM226" s="9"/>
      <c r="AN226" s="9"/>
    </row>
    <row r="227" spans="1:40" x14ac:dyDescent="0.3">
      <c r="A227" s="92">
        <f t="shared" si="184"/>
        <v>47</v>
      </c>
      <c r="B227" s="9"/>
      <c r="C227" s="21">
        <f t="shared" si="192"/>
        <v>0.18129002834959154</v>
      </c>
      <c r="D227" s="21">
        <f t="shared" si="193"/>
        <v>0.18846633846524863</v>
      </c>
      <c r="E227" s="21">
        <f t="shared" si="194"/>
        <v>0.18490358621071226</v>
      </c>
      <c r="F227" s="25">
        <f t="shared" si="195"/>
        <v>0.22859286080659519</v>
      </c>
      <c r="G227" s="7">
        <f t="shared" si="196"/>
        <v>0.99464876731316465</v>
      </c>
      <c r="H227" s="7">
        <f t="shared" si="197"/>
        <v>1.0054091236453513</v>
      </c>
      <c r="I227" s="7">
        <f t="shared" si="198"/>
        <v>1.011640494814172</v>
      </c>
      <c r="J227" s="7">
        <f t="shared" si="199"/>
        <v>1.0210564913322855</v>
      </c>
      <c r="K227" s="17">
        <f t="shared" si="200"/>
        <v>0.32887988920279587</v>
      </c>
      <c r="L227" s="17">
        <f t="shared" si="201"/>
        <v>0.39482030698795645</v>
      </c>
      <c r="M227" s="94">
        <v>1</v>
      </c>
      <c r="N227" s="22"/>
      <c r="O227" s="22"/>
      <c r="P227" s="22"/>
      <c r="Q227" s="22"/>
      <c r="R227" s="52"/>
      <c r="S227" s="9"/>
      <c r="T227" s="9"/>
      <c r="U227" s="9"/>
      <c r="V227" s="9"/>
      <c r="W227" s="9"/>
      <c r="X227" s="9"/>
      <c r="Y227" s="9"/>
      <c r="Z227" s="9"/>
      <c r="AA227" s="49"/>
      <c r="AB227" s="49"/>
      <c r="AC227" s="49"/>
      <c r="AD227" s="49"/>
      <c r="AE227" s="49"/>
      <c r="AF227" s="49"/>
      <c r="AG227" s="9"/>
      <c r="AH227" s="9"/>
      <c r="AI227" s="9"/>
      <c r="AL227" s="9"/>
      <c r="AM227" s="9"/>
      <c r="AN227" s="9"/>
    </row>
    <row r="228" spans="1:40" x14ac:dyDescent="0.3">
      <c r="A228" s="92">
        <f t="shared" si="184"/>
        <v>48</v>
      </c>
      <c r="B228" s="9"/>
      <c r="C228" s="21">
        <f t="shared" si="192"/>
        <v>0.18797107744702143</v>
      </c>
      <c r="D228" s="21">
        <f t="shared" si="193"/>
        <v>0.17649242898829523</v>
      </c>
      <c r="E228" s="21">
        <f t="shared" si="194"/>
        <v>0.18214205250690813</v>
      </c>
      <c r="F228" s="25">
        <f t="shared" si="195"/>
        <v>0.22707770298382479</v>
      </c>
      <c r="G228" s="7">
        <f t="shared" si="196"/>
        <v>1.0087374937793485</v>
      </c>
      <c r="H228" s="7">
        <f t="shared" si="197"/>
        <v>0.99141257142810657</v>
      </c>
      <c r="I228" s="7">
        <f t="shared" si="198"/>
        <v>1.0251940668605377</v>
      </c>
      <c r="J228" s="7">
        <f t="shared" si="199"/>
        <v>1.0049525884905142</v>
      </c>
      <c r="K228" s="17">
        <f t="shared" si="200"/>
        <v>0.30334833826498675</v>
      </c>
      <c r="L228" s="17">
        <f t="shared" si="201"/>
        <v>0.39482030698795645</v>
      </c>
      <c r="M228" s="94">
        <v>1</v>
      </c>
      <c r="N228" s="22"/>
      <c r="O228" s="22"/>
      <c r="P228" s="22"/>
      <c r="Q228" s="22"/>
      <c r="R228" s="52"/>
      <c r="S228" s="9"/>
      <c r="T228" s="9"/>
      <c r="U228" s="9"/>
      <c r="V228" s="9"/>
      <c r="W228" s="9"/>
      <c r="X228" s="9"/>
      <c r="Y228" s="9"/>
      <c r="Z228" s="9"/>
      <c r="AA228" s="49"/>
      <c r="AB228" s="49"/>
      <c r="AC228" s="49"/>
      <c r="AD228" s="49"/>
      <c r="AE228" s="49"/>
      <c r="AF228" s="49"/>
      <c r="AG228" s="9"/>
      <c r="AH228" s="9"/>
      <c r="AI228" s="9"/>
      <c r="AL228" s="9"/>
      <c r="AM228" s="9"/>
      <c r="AN228" s="9"/>
    </row>
    <row r="229" spans="1:40" x14ac:dyDescent="0.3">
      <c r="A229" s="92">
        <f t="shared" si="184"/>
        <v>49</v>
      </c>
      <c r="B229" s="9"/>
      <c r="C229" s="21">
        <f t="shared" si="192"/>
        <v>0.18988626514449278</v>
      </c>
      <c r="D229" s="21">
        <f t="shared" si="193"/>
        <v>0.18061421001904224</v>
      </c>
      <c r="E229" s="21">
        <f t="shared" si="194"/>
        <v>0.18518661835796865</v>
      </c>
      <c r="F229" s="25">
        <f t="shared" si="195"/>
        <v>0.22701205336163127</v>
      </c>
      <c r="G229" s="7">
        <f t="shared" si="196"/>
        <v>1.0070162914941285</v>
      </c>
      <c r="H229" s="7">
        <f t="shared" si="197"/>
        <v>0.9930808027159721</v>
      </c>
      <c r="I229" s="7">
        <f t="shared" si="198"/>
        <v>1.0090455084401102</v>
      </c>
      <c r="J229" s="7">
        <f t="shared" si="199"/>
        <v>0.99561178764303448</v>
      </c>
      <c r="K229" s="17">
        <f t="shared" si="200"/>
        <v>0.30334833826498669</v>
      </c>
      <c r="L229" s="17">
        <f t="shared" si="201"/>
        <v>0.39482030698795645</v>
      </c>
      <c r="M229" s="94">
        <v>1</v>
      </c>
      <c r="N229" s="22"/>
      <c r="O229" s="22"/>
      <c r="P229" s="22"/>
      <c r="Q229" s="22"/>
      <c r="R229" s="52"/>
      <c r="S229" s="9"/>
      <c r="T229" s="9"/>
      <c r="U229" s="9"/>
      <c r="V229" s="9"/>
      <c r="W229" s="9"/>
      <c r="X229" s="9"/>
      <c r="Y229" s="9"/>
      <c r="Z229" s="9"/>
      <c r="AA229" s="49"/>
      <c r="AB229" s="49"/>
      <c r="AC229" s="49"/>
      <c r="AD229" s="49"/>
      <c r="AE229" s="49"/>
      <c r="AF229" s="49"/>
      <c r="AG229" s="9"/>
      <c r="AH229" s="9"/>
      <c r="AI229" s="9"/>
      <c r="AL229" s="9"/>
      <c r="AM229" s="9"/>
      <c r="AN229" s="9"/>
    </row>
    <row r="230" spans="1:40" x14ac:dyDescent="0.3">
      <c r="A230" s="92">
        <f t="shared" si="184"/>
        <v>50</v>
      </c>
      <c r="B230" s="9"/>
      <c r="C230" s="21">
        <f t="shared" si="192"/>
        <v>0.17365326224667404</v>
      </c>
      <c r="D230" s="21">
        <f t="shared" si="193"/>
        <v>0.18708249094582916</v>
      </c>
      <c r="E230" s="21">
        <f t="shared" si="194"/>
        <v>0.18039081870526161</v>
      </c>
      <c r="F230" s="25">
        <f t="shared" si="195"/>
        <v>0.22853228734318581</v>
      </c>
      <c r="G230" s="7">
        <f t="shared" si="196"/>
        <v>0.98991065309170279</v>
      </c>
      <c r="H230" s="7">
        <f t="shared" si="197"/>
        <v>1.01029712953232</v>
      </c>
      <c r="I230" s="7">
        <f t="shared" si="198"/>
        <v>1.0201397695821299</v>
      </c>
      <c r="J230" s="7">
        <f t="shared" si="199"/>
        <v>1.0376371771731825</v>
      </c>
      <c r="K230" s="17">
        <f t="shared" si="200"/>
        <v>0.30334833826498675</v>
      </c>
      <c r="L230" s="17">
        <f t="shared" si="201"/>
        <v>0.36416968008711648</v>
      </c>
      <c r="M230" s="94">
        <v>1</v>
      </c>
      <c r="N230" s="22"/>
      <c r="O230" s="22"/>
      <c r="P230" s="22"/>
      <c r="Q230" s="22"/>
      <c r="R230" s="52"/>
      <c r="S230" s="9"/>
      <c r="T230" s="9"/>
      <c r="U230" s="9"/>
      <c r="V230" s="9"/>
      <c r="W230" s="9"/>
      <c r="X230" s="9"/>
      <c r="Y230" s="9"/>
      <c r="Z230" s="9"/>
      <c r="AA230" s="49"/>
      <c r="AB230" s="49"/>
      <c r="AC230" s="49"/>
      <c r="AD230" s="49"/>
      <c r="AE230" s="49"/>
      <c r="AF230" s="49"/>
      <c r="AG230" s="9"/>
      <c r="AH230" s="9"/>
      <c r="AI230" s="9"/>
      <c r="AL230" s="9"/>
      <c r="AM230" s="9"/>
      <c r="AN230" s="9"/>
    </row>
    <row r="231" spans="1:40" x14ac:dyDescent="0.3">
      <c r="A231" s="92">
        <f t="shared" si="184"/>
        <v>51</v>
      </c>
      <c r="B231" s="9"/>
      <c r="C231" s="95">
        <f t="shared" si="192"/>
        <v>-0.48683747913285452</v>
      </c>
      <c r="D231" s="95">
        <f t="shared" si="193"/>
        <v>-0.47022074469482561</v>
      </c>
      <c r="E231" s="95">
        <f t="shared" si="194"/>
        <v>-0.47846961247098468</v>
      </c>
      <c r="F231" s="95">
        <f t="shared" si="195"/>
        <v>0.22859221317666309</v>
      </c>
      <c r="G231" s="96">
        <f t="shared" si="196"/>
        <v>0</v>
      </c>
      <c r="H231" s="96">
        <f t="shared" si="197"/>
        <v>0</v>
      </c>
      <c r="I231" s="96">
        <f t="shared" si="198"/>
        <v>0</v>
      </c>
      <c r="J231" s="96">
        <f t="shared" si="199"/>
        <v>0</v>
      </c>
      <c r="K231" s="71">
        <f>AA60/AL59</f>
        <v>0</v>
      </c>
      <c r="L231" s="71">
        <f>AB60/AM59</f>
        <v>0</v>
      </c>
      <c r="M231" s="71" t="e">
        <f>AC60/#REF!</f>
        <v>#REF!</v>
      </c>
      <c r="N231" s="22"/>
      <c r="O231" s="22"/>
      <c r="P231" s="22"/>
      <c r="Q231" s="22"/>
      <c r="R231" s="52"/>
      <c r="S231" s="9"/>
      <c r="T231" s="9"/>
      <c r="U231" s="9"/>
      <c r="V231" s="9"/>
      <c r="W231" s="9"/>
      <c r="X231" s="9"/>
      <c r="Y231" s="9"/>
      <c r="Z231" s="9"/>
      <c r="AA231" s="49"/>
      <c r="AB231" s="49"/>
      <c r="AC231" s="49"/>
      <c r="AD231" s="49"/>
      <c r="AE231" s="49"/>
      <c r="AF231" s="49"/>
      <c r="AG231" s="9"/>
      <c r="AH231" s="9"/>
      <c r="AI231" s="9"/>
      <c r="AL231" s="9"/>
      <c r="AM231" s="9"/>
      <c r="AN231" s="9"/>
    </row>
    <row r="232" spans="1:40" x14ac:dyDescent="0.3">
      <c r="A232" s="23"/>
      <c r="B232" s="9"/>
      <c r="C232" s="18"/>
      <c r="D232" s="18"/>
      <c r="E232" s="18"/>
      <c r="F232" s="6"/>
      <c r="G232" s="9"/>
      <c r="H232" s="9"/>
      <c r="I232" s="9"/>
      <c r="J232" s="9"/>
      <c r="K232" s="9"/>
      <c r="L232" s="22"/>
      <c r="M232" s="22"/>
      <c r="N232" s="22"/>
      <c r="O232" s="22"/>
      <c r="P232" s="22"/>
      <c r="Q232" s="22"/>
      <c r="R232" s="52"/>
      <c r="S232" s="9"/>
      <c r="T232" s="9"/>
      <c r="U232" s="9"/>
      <c r="V232" s="9"/>
      <c r="W232" s="9"/>
      <c r="X232" s="9"/>
      <c r="Y232" s="9"/>
      <c r="Z232" s="9"/>
      <c r="AA232" s="49"/>
      <c r="AB232" s="49"/>
      <c r="AC232" s="49"/>
      <c r="AD232" s="49"/>
      <c r="AE232" s="49"/>
      <c r="AF232" s="49"/>
      <c r="AG232" s="9"/>
      <c r="AH232" s="9"/>
      <c r="AI232" s="9"/>
      <c r="AL232" s="9"/>
      <c r="AM232" s="9"/>
      <c r="AN232" s="9"/>
    </row>
    <row r="233" spans="1:40" x14ac:dyDescent="0.3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22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</row>
    <row r="234" spans="1:40" x14ac:dyDescent="0.3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22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</row>
    <row r="235" spans="1:40" x14ac:dyDescent="0.3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22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</row>
    <row r="236" spans="1:40" x14ac:dyDescent="0.3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22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</row>
    <row r="237" spans="1:40" x14ac:dyDescent="0.3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22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</row>
    <row r="238" spans="1:40" x14ac:dyDescent="0.3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22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</row>
    <row r="239" spans="1:40" x14ac:dyDescent="0.3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22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</row>
    <row r="240" spans="1:40" x14ac:dyDescent="0.3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22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</row>
    <row r="241" spans="1:35" x14ac:dyDescent="0.3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22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</row>
    <row r="242" spans="1:35" x14ac:dyDescent="0.3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22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</row>
    <row r="243" spans="1:35" x14ac:dyDescent="0.3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22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</row>
    <row r="244" spans="1:35" x14ac:dyDescent="0.3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22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</row>
    <row r="245" spans="1:35" x14ac:dyDescent="0.3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22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</row>
    <row r="246" spans="1:35" x14ac:dyDescent="0.3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22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</row>
    <row r="247" spans="1:35" x14ac:dyDescent="0.3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22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</row>
    <row r="248" spans="1:35" x14ac:dyDescent="0.3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22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</row>
    <row r="249" spans="1:35" x14ac:dyDescent="0.3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22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</row>
    <row r="250" spans="1:35" x14ac:dyDescent="0.3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22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</row>
    <row r="251" spans="1:35" x14ac:dyDescent="0.3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22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</row>
    <row r="252" spans="1:35" x14ac:dyDescent="0.3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22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</row>
    <row r="253" spans="1:35" x14ac:dyDescent="0.3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22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</row>
    <row r="254" spans="1:35" x14ac:dyDescent="0.3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22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</row>
    <row r="255" spans="1:35" x14ac:dyDescent="0.3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22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</row>
    <row r="256" spans="1:35" x14ac:dyDescent="0.3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22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</row>
    <row r="257" spans="1:35" x14ac:dyDescent="0.3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22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</row>
    <row r="258" spans="1:35" x14ac:dyDescent="0.3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22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</row>
    <row r="259" spans="1:35" x14ac:dyDescent="0.3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22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</row>
    <row r="260" spans="1:35" x14ac:dyDescent="0.3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22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</row>
    <row r="261" spans="1:35" x14ac:dyDescent="0.3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22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</row>
    <row r="262" spans="1:35" x14ac:dyDescent="0.3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22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</row>
    <row r="263" spans="1:35" x14ac:dyDescent="0.3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22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</row>
    <row r="264" spans="1:35" x14ac:dyDescent="0.3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22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</row>
    <row r="265" spans="1:35" x14ac:dyDescent="0.3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22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</row>
    <row r="266" spans="1:35" x14ac:dyDescent="0.3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22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</row>
    <row r="267" spans="1:35" x14ac:dyDescent="0.3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22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</row>
    <row r="268" spans="1:35" x14ac:dyDescent="0.3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22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</row>
    <row r="269" spans="1:35" x14ac:dyDescent="0.3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22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</row>
    <row r="270" spans="1:35" x14ac:dyDescent="0.3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22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</row>
    <row r="271" spans="1:35" x14ac:dyDescent="0.3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22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</row>
    <row r="272" spans="1:35" x14ac:dyDescent="0.3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22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</row>
    <row r="273" spans="1:35" x14ac:dyDescent="0.3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22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</row>
    <row r="274" spans="1:35" x14ac:dyDescent="0.3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22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</row>
    <row r="275" spans="1:35" x14ac:dyDescent="0.3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22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</row>
    <row r="276" spans="1:35" x14ac:dyDescent="0.3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22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</row>
    <row r="277" spans="1:35" x14ac:dyDescent="0.3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22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</row>
    <row r="278" spans="1:35" x14ac:dyDescent="0.3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22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</row>
    <row r="279" spans="1:35" x14ac:dyDescent="0.3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22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</row>
    <row r="280" spans="1:35" x14ac:dyDescent="0.3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22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</row>
    <row r="281" spans="1:35" x14ac:dyDescent="0.3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22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</row>
    <row r="282" spans="1:35" x14ac:dyDescent="0.3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22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</row>
    <row r="283" spans="1:35" x14ac:dyDescent="0.3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22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</row>
    <row r="284" spans="1:35" x14ac:dyDescent="0.3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22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</row>
    <row r="285" spans="1:35" x14ac:dyDescent="0.3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22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</row>
    <row r="286" spans="1:35" x14ac:dyDescent="0.3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22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</row>
    <row r="287" spans="1:35" x14ac:dyDescent="0.3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22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</row>
    <row r="288" spans="1:35" x14ac:dyDescent="0.3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22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</row>
    <row r="289" spans="1:35" x14ac:dyDescent="0.3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22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</row>
    <row r="290" spans="1:35" x14ac:dyDescent="0.3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22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</row>
    <row r="291" spans="1:35" x14ac:dyDescent="0.3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22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</row>
    <row r="292" spans="1:35" x14ac:dyDescent="0.3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22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</row>
    <row r="293" spans="1:35" x14ac:dyDescent="0.3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22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</row>
    <row r="294" spans="1:35" x14ac:dyDescent="0.3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22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</row>
    <row r="295" spans="1:35" x14ac:dyDescent="0.3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22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</row>
    <row r="296" spans="1:35" x14ac:dyDescent="0.3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22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</row>
    <row r="297" spans="1:35" x14ac:dyDescent="0.3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22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</row>
    <row r="298" spans="1:35" x14ac:dyDescent="0.3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22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</row>
    <row r="299" spans="1:35" x14ac:dyDescent="0.3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22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</row>
    <row r="300" spans="1:35" x14ac:dyDescent="0.3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22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</row>
    <row r="301" spans="1:35" x14ac:dyDescent="0.3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22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</row>
    <row r="302" spans="1:35" x14ac:dyDescent="0.3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22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</row>
    <row r="303" spans="1:35" x14ac:dyDescent="0.3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22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</row>
    <row r="304" spans="1:35" x14ac:dyDescent="0.3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22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</row>
    <row r="305" spans="1:35" x14ac:dyDescent="0.3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22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</row>
    <row r="306" spans="1:35" x14ac:dyDescent="0.3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22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</row>
    <row r="307" spans="1:35" x14ac:dyDescent="0.3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22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</row>
    <row r="308" spans="1:35" x14ac:dyDescent="0.3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22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</row>
    <row r="309" spans="1:35" x14ac:dyDescent="0.3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22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</row>
    <row r="310" spans="1:35" x14ac:dyDescent="0.3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22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</row>
    <row r="311" spans="1:35" x14ac:dyDescent="0.3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22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</row>
    <row r="312" spans="1:35" x14ac:dyDescent="0.3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22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</row>
  </sheetData>
  <mergeCells count="7">
    <mergeCell ref="C178:M178"/>
    <mergeCell ref="C121:AC121"/>
    <mergeCell ref="C64:AE64"/>
    <mergeCell ref="AD6:AM6"/>
    <mergeCell ref="A1:AM1"/>
    <mergeCell ref="C6:J6"/>
    <mergeCell ref="N6:AB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4</vt:i4>
      </vt:variant>
    </vt:vector>
  </HeadingPairs>
  <TitlesOfParts>
    <vt:vector size="5" baseType="lpstr">
      <vt:lpstr>Data</vt:lpstr>
      <vt:lpstr>rates of profit</vt:lpstr>
      <vt:lpstr>mkt prices &amp; actual POP</vt:lpstr>
      <vt:lpstr>mkt prices &amp; SE POP</vt:lpstr>
      <vt:lpstr>labor coeff.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Kliman</dc:creator>
  <cp:lastModifiedBy>Andrew Kliman</cp:lastModifiedBy>
  <dcterms:created xsi:type="dcterms:W3CDTF">2017-04-08T20:41:22Z</dcterms:created>
  <dcterms:modified xsi:type="dcterms:W3CDTF">2017-04-12T04:06:28Z</dcterms:modified>
</cp:coreProperties>
</file>