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139b51c1f8acc4/Desktop/MHI/"/>
    </mc:Choice>
  </mc:AlternateContent>
  <xr:revisionPtr revIDLastSave="12" documentId="8_{03CD3840-8108-4190-89C9-A915D6B37960}" xr6:coauthVersionLast="47" xr6:coauthVersionMax="47" xr10:uidLastSave="{BB76A0DB-0D1D-4D5D-A67F-3EB842B626F7}"/>
  <bookViews>
    <workbookView xWindow="-120" yWindow="-120" windowWidth="20730" windowHeight="11160" xr2:uid="{E69CB2DE-D898-4453-B763-B69432499A14}"/>
  </bookViews>
  <sheets>
    <sheet name="HOME" sheetId="11" r:id="rId1"/>
    <sheet name="definitions of variables" sheetId="7" r:id="rId2"/>
    <sheet name="citation, copyright info" sheetId="10" state="hidden" r:id="rId3"/>
    <sheet name="const. % of s accumulated" sheetId="6" r:id="rId4"/>
    <sheet name="const. ratio of A to X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M12" i="8" s="1"/>
  <c r="N12" i="8" s="1"/>
  <c r="B12" i="8"/>
  <c r="D12" i="8" s="1"/>
  <c r="G11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3" i="8"/>
  <c r="G11" i="6"/>
  <c r="F12" i="6"/>
  <c r="M12" i="6" s="1"/>
  <c r="N12" i="6" s="1"/>
  <c r="B12" i="6"/>
  <c r="B13" i="6" s="1"/>
  <c r="F13" i="6"/>
  <c r="A3" i="6"/>
  <c r="A11" i="6"/>
  <c r="A12" i="6" s="1"/>
  <c r="F13" i="8" l="1"/>
  <c r="M13" i="8" s="1"/>
  <c r="G12" i="8"/>
  <c r="C12" i="8"/>
  <c r="AA13" i="8"/>
  <c r="L12" i="8"/>
  <c r="O12" i="8" s="1"/>
  <c r="B13" i="8"/>
  <c r="D13" i="8" s="1"/>
  <c r="F14" i="8"/>
  <c r="N13" i="8"/>
  <c r="C13" i="8"/>
  <c r="C12" i="6"/>
  <c r="L12" i="6"/>
  <c r="F14" i="6"/>
  <c r="M14" i="6" s="1"/>
  <c r="N14" i="6" s="1"/>
  <c r="M13" i="6"/>
  <c r="N13" i="6" s="1"/>
  <c r="C13" i="6"/>
  <c r="G12" i="6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A13" i="6"/>
  <c r="P12" i="8" l="1"/>
  <c r="G13" i="8"/>
  <c r="F15" i="6"/>
  <c r="F15" i="8"/>
  <c r="C14" i="8"/>
  <c r="M14" i="8"/>
  <c r="AA14" i="8" s="1"/>
  <c r="B14" i="8"/>
  <c r="D14" i="8" s="1"/>
  <c r="W13" i="8"/>
  <c r="X13" i="8"/>
  <c r="C14" i="6"/>
  <c r="L13" i="6"/>
  <c r="AD12" i="6"/>
  <c r="M15" i="6"/>
  <c r="N15" i="6" s="1"/>
  <c r="G13" i="6"/>
  <c r="F16" i="6"/>
  <c r="M16" i="6" s="1"/>
  <c r="N16" i="6" s="1"/>
  <c r="C15" i="6"/>
  <c r="D12" i="6"/>
  <c r="A14" i="6"/>
  <c r="R12" i="6" l="1"/>
  <c r="S12" i="6" s="1"/>
  <c r="AB13" i="6"/>
  <c r="G14" i="8"/>
  <c r="B15" i="8"/>
  <c r="D15" i="8" s="1"/>
  <c r="W14" i="8"/>
  <c r="M15" i="8"/>
  <c r="AA15" i="8" s="1"/>
  <c r="F16" i="8"/>
  <c r="C15" i="8"/>
  <c r="X14" i="8"/>
  <c r="AD12" i="8"/>
  <c r="L13" i="8"/>
  <c r="AB13" i="8" s="1"/>
  <c r="N14" i="8"/>
  <c r="G14" i="6"/>
  <c r="G15" i="6" s="1"/>
  <c r="L14" i="6"/>
  <c r="D13" i="6"/>
  <c r="F17" i="6"/>
  <c r="C16" i="6"/>
  <c r="A15" i="6"/>
  <c r="X13" i="6"/>
  <c r="AA13" i="6"/>
  <c r="W13" i="6"/>
  <c r="G15" i="8" l="1"/>
  <c r="R13" i="6"/>
  <c r="S13" i="6" s="1"/>
  <c r="AB14" i="6"/>
  <c r="I12" i="8"/>
  <c r="J12" i="8"/>
  <c r="C16" i="8"/>
  <c r="M16" i="8"/>
  <c r="AA16" i="8" s="1"/>
  <c r="F17" i="8"/>
  <c r="Z13" i="8"/>
  <c r="O13" i="8"/>
  <c r="R12" i="8"/>
  <c r="S12" i="8" s="1"/>
  <c r="P13" i="8"/>
  <c r="U12" i="8"/>
  <c r="X15" i="8"/>
  <c r="B16" i="8"/>
  <c r="D16" i="8" s="1"/>
  <c r="W15" i="8"/>
  <c r="L14" i="8"/>
  <c r="AB14" i="8" s="1"/>
  <c r="AD13" i="8"/>
  <c r="N15" i="8"/>
  <c r="M17" i="6"/>
  <c r="N17" i="6" s="1"/>
  <c r="D15" i="6"/>
  <c r="L16" i="6"/>
  <c r="D14" i="6"/>
  <c r="L15" i="6"/>
  <c r="F18" i="6"/>
  <c r="M18" i="6" s="1"/>
  <c r="N18" i="6" s="1"/>
  <c r="C17" i="6"/>
  <c r="G16" i="6"/>
  <c r="X14" i="6"/>
  <c r="AA14" i="6"/>
  <c r="W14" i="6"/>
  <c r="A16" i="6"/>
  <c r="N16" i="8" l="1"/>
  <c r="R14" i="6"/>
  <c r="S14" i="6" s="1"/>
  <c r="AB15" i="6"/>
  <c r="AB16" i="6"/>
  <c r="G16" i="8"/>
  <c r="Y14" i="8"/>
  <c r="I14" i="8"/>
  <c r="J14" i="8"/>
  <c r="Y13" i="8"/>
  <c r="I13" i="8"/>
  <c r="J13" i="8"/>
  <c r="F18" i="8"/>
  <c r="C17" i="8"/>
  <c r="M17" i="8"/>
  <c r="AA17" i="8" s="1"/>
  <c r="Z14" i="8"/>
  <c r="O14" i="8"/>
  <c r="R13" i="8"/>
  <c r="S13" i="8" s="1"/>
  <c r="L15" i="8"/>
  <c r="AD14" i="8"/>
  <c r="B17" i="8"/>
  <c r="D17" i="8" s="1"/>
  <c r="W16" i="8"/>
  <c r="X16" i="8"/>
  <c r="P14" i="8"/>
  <c r="U13" i="8"/>
  <c r="AC13" i="8"/>
  <c r="R15" i="6"/>
  <c r="S15" i="6" s="1"/>
  <c r="D16" i="6"/>
  <c r="L17" i="6"/>
  <c r="G17" i="6"/>
  <c r="F19" i="6"/>
  <c r="C18" i="6"/>
  <c r="P12" i="6"/>
  <c r="O12" i="6"/>
  <c r="W15" i="6"/>
  <c r="A17" i="6"/>
  <c r="X15" i="6"/>
  <c r="AA15" i="6"/>
  <c r="P15" i="8" l="1"/>
  <c r="AB15" i="8"/>
  <c r="R16" i="6"/>
  <c r="S16" i="6" s="1"/>
  <c r="AB17" i="6"/>
  <c r="N17" i="8"/>
  <c r="G17" i="8"/>
  <c r="Y15" i="8"/>
  <c r="I15" i="8"/>
  <c r="J15" i="8"/>
  <c r="F19" i="8"/>
  <c r="C18" i="8"/>
  <c r="M18" i="8"/>
  <c r="AA18" i="8" s="1"/>
  <c r="R14" i="8"/>
  <c r="S14" i="8" s="1"/>
  <c r="Z15" i="8"/>
  <c r="O15" i="8"/>
  <c r="B18" i="8"/>
  <c r="D18" i="8" s="1"/>
  <c r="W17" i="8"/>
  <c r="U14" i="8"/>
  <c r="AC14" i="8"/>
  <c r="L16" i="8"/>
  <c r="AB16" i="8" s="1"/>
  <c r="AD15" i="8"/>
  <c r="X17" i="8"/>
  <c r="M19" i="6"/>
  <c r="N19" i="6" s="1"/>
  <c r="D17" i="6"/>
  <c r="L18" i="6"/>
  <c r="F20" i="6"/>
  <c r="M20" i="6" s="1"/>
  <c r="N20" i="6" s="1"/>
  <c r="C19" i="6"/>
  <c r="G18" i="6"/>
  <c r="L19" i="6" s="1"/>
  <c r="AB19" i="6" s="1"/>
  <c r="W16" i="6"/>
  <c r="A18" i="6"/>
  <c r="X16" i="6"/>
  <c r="AA16" i="6"/>
  <c r="R17" i="6" l="1"/>
  <c r="S17" i="6" s="1"/>
  <c r="AB18" i="6"/>
  <c r="G18" i="8"/>
  <c r="Y16" i="8"/>
  <c r="I16" i="8"/>
  <c r="J16" i="8"/>
  <c r="M19" i="8"/>
  <c r="AA19" i="8" s="1"/>
  <c r="F20" i="8"/>
  <c r="C19" i="8"/>
  <c r="AC15" i="8"/>
  <c r="U15" i="8"/>
  <c r="R15" i="8"/>
  <c r="S15" i="8" s="1"/>
  <c r="Z16" i="8"/>
  <c r="O16" i="8"/>
  <c r="P16" i="8"/>
  <c r="X18" i="8"/>
  <c r="AD16" i="8"/>
  <c r="L17" i="8"/>
  <c r="AB17" i="8" s="1"/>
  <c r="B19" i="8"/>
  <c r="D19" i="8" s="1"/>
  <c r="W18" i="8"/>
  <c r="N18" i="8"/>
  <c r="R18" i="6"/>
  <c r="S18" i="6" s="1"/>
  <c r="G19" i="6"/>
  <c r="D18" i="6"/>
  <c r="F21" i="6"/>
  <c r="C20" i="6"/>
  <c r="W17" i="6"/>
  <c r="A19" i="6"/>
  <c r="X17" i="6"/>
  <c r="AA17" i="6"/>
  <c r="G19" i="8" l="1"/>
  <c r="L18" i="8"/>
  <c r="AB18" i="8" s="1"/>
  <c r="AD17" i="8"/>
  <c r="X19" i="8"/>
  <c r="Z17" i="8"/>
  <c r="O17" i="8"/>
  <c r="R16" i="8"/>
  <c r="S16" i="8" s="1"/>
  <c r="P17" i="8"/>
  <c r="N19" i="8"/>
  <c r="C20" i="8"/>
  <c r="M20" i="8"/>
  <c r="AA20" i="8" s="1"/>
  <c r="F21" i="8"/>
  <c r="B20" i="8"/>
  <c r="D20" i="8" s="1"/>
  <c r="W19" i="8"/>
  <c r="AC16" i="8"/>
  <c r="U16" i="8"/>
  <c r="M21" i="6"/>
  <c r="N21" i="6" s="1"/>
  <c r="D19" i="6"/>
  <c r="L20" i="6"/>
  <c r="F22" i="6"/>
  <c r="M22" i="6" s="1"/>
  <c r="N22" i="6" s="1"/>
  <c r="C21" i="6"/>
  <c r="G20" i="6"/>
  <c r="W18" i="6"/>
  <c r="X18" i="6"/>
  <c r="AA18" i="6"/>
  <c r="A20" i="6"/>
  <c r="P18" i="8" l="1"/>
  <c r="R19" i="6"/>
  <c r="S19" i="6" s="1"/>
  <c r="AB20" i="6"/>
  <c r="G20" i="8"/>
  <c r="Y18" i="8"/>
  <c r="J18" i="8"/>
  <c r="I18" i="8"/>
  <c r="B21" i="8"/>
  <c r="D21" i="8" s="1"/>
  <c r="W20" i="8"/>
  <c r="X20" i="8"/>
  <c r="L19" i="8"/>
  <c r="AD18" i="8"/>
  <c r="Y17" i="8"/>
  <c r="J17" i="8"/>
  <c r="I17" i="8"/>
  <c r="F22" i="8"/>
  <c r="C21" i="8"/>
  <c r="M21" i="8"/>
  <c r="AA21" i="8" s="1"/>
  <c r="N20" i="8"/>
  <c r="U17" i="8"/>
  <c r="AC17" i="8"/>
  <c r="Z18" i="8"/>
  <c r="O18" i="8"/>
  <c r="R17" i="8"/>
  <c r="S17" i="8" s="1"/>
  <c r="D20" i="6"/>
  <c r="L21" i="6"/>
  <c r="G21" i="6"/>
  <c r="F23" i="6"/>
  <c r="C22" i="6"/>
  <c r="W19" i="6"/>
  <c r="X19" i="6"/>
  <c r="AA19" i="6"/>
  <c r="A21" i="6"/>
  <c r="P19" i="8" l="1"/>
  <c r="AB19" i="8"/>
  <c r="R20" i="6"/>
  <c r="S20" i="6" s="1"/>
  <c r="AB21" i="6"/>
  <c r="G21" i="8"/>
  <c r="Y19" i="8"/>
  <c r="J19" i="8"/>
  <c r="I19" i="8"/>
  <c r="X21" i="8"/>
  <c r="U18" i="8"/>
  <c r="AC18" i="8"/>
  <c r="N21" i="8"/>
  <c r="Z19" i="8"/>
  <c r="O19" i="8"/>
  <c r="R18" i="8"/>
  <c r="S18" i="8" s="1"/>
  <c r="B22" i="8"/>
  <c r="D22" i="8" s="1"/>
  <c r="W21" i="8"/>
  <c r="F23" i="8"/>
  <c r="C22" i="8"/>
  <c r="M22" i="8"/>
  <c r="AA22" i="8" s="1"/>
  <c r="L20" i="8"/>
  <c r="AD19" i="8"/>
  <c r="M23" i="6"/>
  <c r="N23" i="6" s="1"/>
  <c r="D21" i="6"/>
  <c r="L22" i="6"/>
  <c r="F24" i="6"/>
  <c r="M24" i="6" s="1"/>
  <c r="N24" i="6" s="1"/>
  <c r="C23" i="6"/>
  <c r="G22" i="6"/>
  <c r="W20" i="6"/>
  <c r="X20" i="6"/>
  <c r="AA20" i="6"/>
  <c r="A22" i="6"/>
  <c r="P20" i="8" l="1"/>
  <c r="AB20" i="8"/>
  <c r="R21" i="6"/>
  <c r="S21" i="6" s="1"/>
  <c r="AB22" i="6"/>
  <c r="G22" i="8"/>
  <c r="X22" i="8"/>
  <c r="R19" i="8"/>
  <c r="S19" i="8" s="1"/>
  <c r="Z20" i="8"/>
  <c r="O20" i="8"/>
  <c r="N22" i="8"/>
  <c r="B23" i="8"/>
  <c r="D23" i="8" s="1"/>
  <c r="W22" i="8"/>
  <c r="AD20" i="8"/>
  <c r="L21" i="8"/>
  <c r="AB21" i="8" s="1"/>
  <c r="M23" i="8"/>
  <c r="AA23" i="8" s="1"/>
  <c r="F24" i="8"/>
  <c r="C23" i="8"/>
  <c r="AC19" i="8"/>
  <c r="U19" i="8"/>
  <c r="D22" i="6"/>
  <c r="L23" i="6"/>
  <c r="G23" i="6"/>
  <c r="F25" i="6"/>
  <c r="C24" i="6"/>
  <c r="A23" i="6"/>
  <c r="W21" i="6"/>
  <c r="X21" i="6"/>
  <c r="AA21" i="6"/>
  <c r="R22" i="6" l="1"/>
  <c r="S22" i="6" s="1"/>
  <c r="AB23" i="6"/>
  <c r="N23" i="8"/>
  <c r="G23" i="8"/>
  <c r="Y21" i="8"/>
  <c r="I21" i="8"/>
  <c r="J21" i="8"/>
  <c r="Z21" i="8"/>
  <c r="O21" i="8"/>
  <c r="R20" i="8"/>
  <c r="S20" i="8" s="1"/>
  <c r="C24" i="8"/>
  <c r="M24" i="8"/>
  <c r="AA24" i="8" s="1"/>
  <c r="F25" i="8"/>
  <c r="B24" i="8"/>
  <c r="D24" i="8" s="1"/>
  <c r="W23" i="8"/>
  <c r="P21" i="8"/>
  <c r="X23" i="8"/>
  <c r="Y20" i="8"/>
  <c r="I20" i="8"/>
  <c r="J20" i="8"/>
  <c r="L22" i="8"/>
  <c r="AD21" i="8"/>
  <c r="AC20" i="8"/>
  <c r="U20" i="8"/>
  <c r="M25" i="6"/>
  <c r="N25" i="6" s="1"/>
  <c r="D23" i="6"/>
  <c r="L24" i="6"/>
  <c r="F26" i="6"/>
  <c r="M26" i="6" s="1"/>
  <c r="N26" i="6" s="1"/>
  <c r="C25" i="6"/>
  <c r="G24" i="6"/>
  <c r="X22" i="6"/>
  <c r="AA22" i="6"/>
  <c r="A24" i="6"/>
  <c r="W22" i="6"/>
  <c r="P22" i="8" l="1"/>
  <c r="AB22" i="8"/>
  <c r="R23" i="6"/>
  <c r="S23" i="6" s="1"/>
  <c r="AB24" i="6"/>
  <c r="G24" i="8"/>
  <c r="Y22" i="8"/>
  <c r="J22" i="8"/>
  <c r="I22" i="8"/>
  <c r="U21" i="8"/>
  <c r="AC21" i="8"/>
  <c r="B25" i="8"/>
  <c r="D25" i="8" s="1"/>
  <c r="W24" i="8"/>
  <c r="X24" i="8"/>
  <c r="Z22" i="8"/>
  <c r="O22" i="8"/>
  <c r="R21" i="8"/>
  <c r="S21" i="8" s="1"/>
  <c r="F26" i="8"/>
  <c r="M25" i="8"/>
  <c r="AA25" i="8" s="1"/>
  <c r="N25" i="8"/>
  <c r="C25" i="8"/>
  <c r="N24" i="8"/>
  <c r="L23" i="8"/>
  <c r="AB23" i="8" s="1"/>
  <c r="AD22" i="8"/>
  <c r="D24" i="6"/>
  <c r="L25" i="6"/>
  <c r="G25" i="6"/>
  <c r="F27" i="6"/>
  <c r="C26" i="6"/>
  <c r="AA23" i="6"/>
  <c r="X23" i="6"/>
  <c r="W23" i="6"/>
  <c r="A25" i="6"/>
  <c r="R24" i="6" l="1"/>
  <c r="S24" i="6" s="1"/>
  <c r="AB25" i="6"/>
  <c r="G25" i="8"/>
  <c r="Y23" i="8"/>
  <c r="J23" i="8"/>
  <c r="I23" i="8"/>
  <c r="R22" i="8"/>
  <c r="S22" i="8" s="1"/>
  <c r="Z23" i="8"/>
  <c r="O23" i="8"/>
  <c r="P23" i="8"/>
  <c r="U22" i="8"/>
  <c r="AC22" i="8"/>
  <c r="L24" i="8"/>
  <c r="AD23" i="8"/>
  <c r="W25" i="8"/>
  <c r="B26" i="8"/>
  <c r="D26" i="8" s="1"/>
  <c r="F27" i="8"/>
  <c r="C26" i="8"/>
  <c r="M26" i="8"/>
  <c r="AA26" i="8" s="1"/>
  <c r="X25" i="8"/>
  <c r="M27" i="6"/>
  <c r="N27" i="6" s="1"/>
  <c r="D25" i="6"/>
  <c r="L26" i="6"/>
  <c r="F28" i="6"/>
  <c r="M28" i="6" s="1"/>
  <c r="N28" i="6" s="1"/>
  <c r="C27" i="6"/>
  <c r="G26" i="6"/>
  <c r="X24" i="6"/>
  <c r="AA24" i="6"/>
  <c r="W24" i="6"/>
  <c r="A26" i="6"/>
  <c r="P24" i="8" l="1"/>
  <c r="AB24" i="8"/>
  <c r="R25" i="6"/>
  <c r="S25" i="6" s="1"/>
  <c r="AB26" i="6"/>
  <c r="G26" i="8"/>
  <c r="B27" i="8"/>
  <c r="D27" i="8" s="1"/>
  <c r="W26" i="8"/>
  <c r="AC23" i="8"/>
  <c r="U23" i="8"/>
  <c r="N26" i="8"/>
  <c r="AD24" i="8"/>
  <c r="L25" i="8"/>
  <c r="AB25" i="8" s="1"/>
  <c r="X26" i="8"/>
  <c r="M27" i="8"/>
  <c r="AA27" i="8" s="1"/>
  <c r="F28" i="8"/>
  <c r="C27" i="8"/>
  <c r="R23" i="8"/>
  <c r="S23" i="8" s="1"/>
  <c r="Z24" i="8"/>
  <c r="O24" i="8"/>
  <c r="D26" i="6"/>
  <c r="L27" i="6"/>
  <c r="G27" i="6"/>
  <c r="F29" i="6"/>
  <c r="C28" i="6"/>
  <c r="W25" i="6"/>
  <c r="AA25" i="6"/>
  <c r="X25" i="6"/>
  <c r="A27" i="6"/>
  <c r="N27" i="8" l="1"/>
  <c r="G27" i="8"/>
  <c r="R26" i="6"/>
  <c r="S26" i="6" s="1"/>
  <c r="AB27" i="6"/>
  <c r="Y25" i="8"/>
  <c r="I25" i="8"/>
  <c r="J25" i="8"/>
  <c r="AC24" i="8"/>
  <c r="U24" i="8"/>
  <c r="C28" i="8"/>
  <c r="M28" i="8"/>
  <c r="AA28" i="8" s="1"/>
  <c r="F29" i="8"/>
  <c r="X27" i="8"/>
  <c r="L26" i="8"/>
  <c r="AD25" i="8"/>
  <c r="Y24" i="8"/>
  <c r="I24" i="8"/>
  <c r="J24" i="8"/>
  <c r="Z25" i="8"/>
  <c r="O25" i="8"/>
  <c r="R24" i="8"/>
  <c r="S24" i="8" s="1"/>
  <c r="P25" i="8"/>
  <c r="B28" i="8"/>
  <c r="D28" i="8" s="1"/>
  <c r="W27" i="8"/>
  <c r="M29" i="6"/>
  <c r="N29" i="6" s="1"/>
  <c r="D27" i="6"/>
  <c r="L28" i="6"/>
  <c r="F30" i="6"/>
  <c r="M30" i="6" s="1"/>
  <c r="N30" i="6" s="1"/>
  <c r="C29" i="6"/>
  <c r="G28" i="6"/>
  <c r="W26" i="6"/>
  <c r="X26" i="6"/>
  <c r="AA26" i="6"/>
  <c r="A28" i="6"/>
  <c r="P26" i="8" l="1"/>
  <c r="AB26" i="8"/>
  <c r="R27" i="6"/>
  <c r="S27" i="6" s="1"/>
  <c r="AB28" i="6"/>
  <c r="G28" i="8"/>
  <c r="L27" i="8"/>
  <c r="AB27" i="8" s="1"/>
  <c r="AD26" i="8"/>
  <c r="U25" i="8"/>
  <c r="AC25" i="8"/>
  <c r="X28" i="8"/>
  <c r="W28" i="8"/>
  <c r="B29" i="8"/>
  <c r="D29" i="8" s="1"/>
  <c r="F30" i="8"/>
  <c r="C29" i="8"/>
  <c r="M29" i="8"/>
  <c r="AA29" i="8" s="1"/>
  <c r="N28" i="8"/>
  <c r="Z26" i="8"/>
  <c r="O26" i="8"/>
  <c r="R25" i="8"/>
  <c r="S25" i="8" s="1"/>
  <c r="D28" i="6"/>
  <c r="L29" i="6"/>
  <c r="G29" i="6"/>
  <c r="F31" i="6"/>
  <c r="C30" i="6"/>
  <c r="X27" i="6"/>
  <c r="AA27" i="6"/>
  <c r="A29" i="6"/>
  <c r="W27" i="6"/>
  <c r="R28" i="6" l="1"/>
  <c r="S28" i="6" s="1"/>
  <c r="AB29" i="6"/>
  <c r="G29" i="8"/>
  <c r="Y27" i="8"/>
  <c r="I27" i="8"/>
  <c r="J27" i="8"/>
  <c r="B30" i="8"/>
  <c r="D30" i="8" s="1"/>
  <c r="W29" i="8"/>
  <c r="L28" i="8"/>
  <c r="AB28" i="8" s="1"/>
  <c r="AD27" i="8"/>
  <c r="X29" i="8"/>
  <c r="N29" i="8"/>
  <c r="U26" i="8"/>
  <c r="AC26" i="8"/>
  <c r="Y26" i="8"/>
  <c r="I26" i="8"/>
  <c r="J26" i="8"/>
  <c r="F31" i="8"/>
  <c r="C30" i="8"/>
  <c r="M30" i="8"/>
  <c r="AA30" i="8" s="1"/>
  <c r="Z27" i="8"/>
  <c r="O27" i="8"/>
  <c r="R26" i="8"/>
  <c r="S26" i="8" s="1"/>
  <c r="P27" i="8"/>
  <c r="M31" i="6"/>
  <c r="N31" i="6" s="1"/>
  <c r="D29" i="6"/>
  <c r="L30" i="6"/>
  <c r="F32" i="6"/>
  <c r="M32" i="6" s="1"/>
  <c r="N32" i="6" s="1"/>
  <c r="C31" i="6"/>
  <c r="G30" i="6"/>
  <c r="L31" i="6" s="1"/>
  <c r="W28" i="6"/>
  <c r="X28" i="6"/>
  <c r="AA28" i="6"/>
  <c r="A30" i="6"/>
  <c r="AB31" i="6" l="1"/>
  <c r="R29" i="6"/>
  <c r="S29" i="6" s="1"/>
  <c r="AB30" i="6"/>
  <c r="G30" i="8"/>
  <c r="F32" i="8"/>
  <c r="M31" i="8"/>
  <c r="AA31" i="8" s="1"/>
  <c r="C31" i="8"/>
  <c r="Y28" i="8"/>
  <c r="I28" i="8"/>
  <c r="J28" i="8"/>
  <c r="R27" i="8"/>
  <c r="S27" i="8" s="1"/>
  <c r="Z28" i="8"/>
  <c r="O28" i="8"/>
  <c r="AC27" i="8"/>
  <c r="U27" i="8"/>
  <c r="X30" i="8"/>
  <c r="AD28" i="8"/>
  <c r="L29" i="8"/>
  <c r="N30" i="8"/>
  <c r="P28" i="8"/>
  <c r="B31" i="8"/>
  <c r="D31" i="8" s="1"/>
  <c r="W30" i="8"/>
  <c r="R30" i="6"/>
  <c r="S30" i="6" s="1"/>
  <c r="G31" i="6"/>
  <c r="D30" i="6"/>
  <c r="F33" i="6"/>
  <c r="C32" i="6"/>
  <c r="W29" i="6"/>
  <c r="X29" i="6"/>
  <c r="AA29" i="6"/>
  <c r="A31" i="6"/>
  <c r="P29" i="8" l="1"/>
  <c r="AB29" i="8"/>
  <c r="G31" i="8"/>
  <c r="B32" i="8"/>
  <c r="D32" i="8" s="1"/>
  <c r="W31" i="8"/>
  <c r="Z29" i="8"/>
  <c r="O29" i="8"/>
  <c r="R28" i="8"/>
  <c r="S28" i="8" s="1"/>
  <c r="AC28" i="8"/>
  <c r="U28" i="8"/>
  <c r="C32" i="8"/>
  <c r="M32" i="8"/>
  <c r="AA32" i="8" s="1"/>
  <c r="F33" i="8"/>
  <c r="L30" i="8"/>
  <c r="AD29" i="8"/>
  <c r="X31" i="8"/>
  <c r="N31" i="8"/>
  <c r="M33" i="6"/>
  <c r="N33" i="6" s="1"/>
  <c r="D31" i="6"/>
  <c r="L32" i="6"/>
  <c r="F34" i="6"/>
  <c r="M34" i="6" s="1"/>
  <c r="N34" i="6" s="1"/>
  <c r="C33" i="6"/>
  <c r="G32" i="6"/>
  <c r="W30" i="6"/>
  <c r="X30" i="6"/>
  <c r="AA30" i="6"/>
  <c r="A32" i="6"/>
  <c r="P30" i="8" l="1"/>
  <c r="AB30" i="8"/>
  <c r="R31" i="6"/>
  <c r="S31" i="6" s="1"/>
  <c r="AB32" i="6"/>
  <c r="N32" i="8"/>
  <c r="G32" i="8"/>
  <c r="Y30" i="8"/>
  <c r="I30" i="8"/>
  <c r="J30" i="8"/>
  <c r="Y29" i="8"/>
  <c r="J29" i="8"/>
  <c r="I29" i="8"/>
  <c r="Z30" i="8"/>
  <c r="O30" i="8"/>
  <c r="R29" i="8"/>
  <c r="S29" i="8" s="1"/>
  <c r="X32" i="8"/>
  <c r="L31" i="8"/>
  <c r="AD30" i="8"/>
  <c r="F34" i="8"/>
  <c r="N33" i="8"/>
  <c r="C33" i="8"/>
  <c r="M33" i="8"/>
  <c r="AA33" i="8" s="1"/>
  <c r="U29" i="8"/>
  <c r="AC29" i="8"/>
  <c r="B33" i="8"/>
  <c r="D33" i="8" s="1"/>
  <c r="W32" i="8"/>
  <c r="D32" i="6"/>
  <c r="L33" i="6"/>
  <c r="G33" i="6"/>
  <c r="L34" i="6" s="1"/>
  <c r="F35" i="6"/>
  <c r="C34" i="6"/>
  <c r="A33" i="6"/>
  <c r="W31" i="6"/>
  <c r="X31" i="6"/>
  <c r="AA31" i="6"/>
  <c r="G33" i="8" l="1"/>
  <c r="P31" i="8"/>
  <c r="AB31" i="8"/>
  <c r="R33" i="6"/>
  <c r="S33" i="6" s="1"/>
  <c r="AB34" i="6"/>
  <c r="R32" i="6"/>
  <c r="S32" i="6" s="1"/>
  <c r="AB33" i="6"/>
  <c r="AD31" i="8"/>
  <c r="L32" i="8"/>
  <c r="AB32" i="8" s="1"/>
  <c r="X33" i="8"/>
  <c r="B34" i="8"/>
  <c r="D34" i="8" s="1"/>
  <c r="W33" i="8"/>
  <c r="F35" i="8"/>
  <c r="M34" i="8"/>
  <c r="AA34" i="8" s="1"/>
  <c r="C34" i="8"/>
  <c r="Z31" i="8"/>
  <c r="O31" i="8"/>
  <c r="R30" i="8"/>
  <c r="S30" i="8" s="1"/>
  <c r="U30" i="8"/>
  <c r="AC30" i="8"/>
  <c r="M35" i="6"/>
  <c r="N35" i="6" s="1"/>
  <c r="G34" i="6"/>
  <c r="F36" i="6"/>
  <c r="M36" i="6" s="1"/>
  <c r="N36" i="6" s="1"/>
  <c r="C35" i="6"/>
  <c r="D33" i="6"/>
  <c r="W32" i="6"/>
  <c r="X32" i="6"/>
  <c r="AA32" i="6"/>
  <c r="A34" i="6"/>
  <c r="N34" i="8" l="1"/>
  <c r="G34" i="8"/>
  <c r="AD32" i="8"/>
  <c r="L33" i="8"/>
  <c r="AB33" i="8" s="1"/>
  <c r="M35" i="8"/>
  <c r="AA35" i="8" s="1"/>
  <c r="C35" i="8"/>
  <c r="F36" i="8"/>
  <c r="Y31" i="8"/>
  <c r="I31" i="8"/>
  <c r="J31" i="8"/>
  <c r="Z32" i="8"/>
  <c r="O32" i="8"/>
  <c r="R31" i="8"/>
  <c r="S31" i="8" s="1"/>
  <c r="P32" i="8"/>
  <c r="B35" i="8"/>
  <c r="D35" i="8" s="1"/>
  <c r="W34" i="8"/>
  <c r="AC31" i="8"/>
  <c r="U31" i="8"/>
  <c r="X34" i="8"/>
  <c r="D34" i="6"/>
  <c r="L35" i="6"/>
  <c r="F37" i="6"/>
  <c r="C36" i="6"/>
  <c r="G35" i="6"/>
  <c r="L36" i="6" s="1"/>
  <c r="AB36" i="6" s="1"/>
  <c r="W33" i="6"/>
  <c r="X33" i="6"/>
  <c r="AA33" i="6"/>
  <c r="A35" i="6"/>
  <c r="N35" i="8" l="1"/>
  <c r="R34" i="6"/>
  <c r="S34" i="6" s="1"/>
  <c r="AB35" i="6"/>
  <c r="G35" i="8"/>
  <c r="L34" i="8"/>
  <c r="AB34" i="8" s="1"/>
  <c r="AD33" i="8"/>
  <c r="Y32" i="8"/>
  <c r="I32" i="8"/>
  <c r="J32" i="8"/>
  <c r="AC32" i="8"/>
  <c r="U32" i="8"/>
  <c r="Z33" i="8"/>
  <c r="O33" i="8"/>
  <c r="R32" i="8"/>
  <c r="S32" i="8" s="1"/>
  <c r="P33" i="8"/>
  <c r="X35" i="8"/>
  <c r="B36" i="8"/>
  <c r="D36" i="8" s="1"/>
  <c r="W35" i="8"/>
  <c r="F37" i="8"/>
  <c r="C36" i="8"/>
  <c r="M36" i="8"/>
  <c r="AA36" i="8" s="1"/>
  <c r="R35" i="6"/>
  <c r="S35" i="6" s="1"/>
  <c r="M37" i="6"/>
  <c r="N37" i="6" s="1"/>
  <c r="G36" i="6"/>
  <c r="D35" i="6"/>
  <c r="F38" i="6"/>
  <c r="M38" i="6" s="1"/>
  <c r="N38" i="6" s="1"/>
  <c r="C37" i="6"/>
  <c r="W34" i="6"/>
  <c r="X34" i="6"/>
  <c r="AA34" i="6"/>
  <c r="A36" i="6"/>
  <c r="N36" i="8" l="1"/>
  <c r="G36" i="8"/>
  <c r="L35" i="8"/>
  <c r="AB35" i="8" s="1"/>
  <c r="AD34" i="8"/>
  <c r="F38" i="8"/>
  <c r="C37" i="8"/>
  <c r="M37" i="8"/>
  <c r="AA37" i="8" s="1"/>
  <c r="U33" i="8"/>
  <c r="AC33" i="8"/>
  <c r="X36" i="8"/>
  <c r="Y33" i="8"/>
  <c r="J33" i="8"/>
  <c r="I33" i="8"/>
  <c r="W36" i="8"/>
  <c r="B37" i="8"/>
  <c r="D37" i="8" s="1"/>
  <c r="Z34" i="8"/>
  <c r="O34" i="8"/>
  <c r="R33" i="8"/>
  <c r="S33" i="8" s="1"/>
  <c r="P34" i="8"/>
  <c r="D36" i="6"/>
  <c r="L37" i="6"/>
  <c r="F39" i="6"/>
  <c r="C38" i="6"/>
  <c r="G37" i="6"/>
  <c r="L38" i="6" s="1"/>
  <c r="AB38" i="6" s="1"/>
  <c r="W35" i="6"/>
  <c r="X35" i="6"/>
  <c r="AA35" i="6"/>
  <c r="A37" i="6"/>
  <c r="R36" i="6" l="1"/>
  <c r="S36" i="6" s="1"/>
  <c r="AB37" i="6"/>
  <c r="G37" i="8"/>
  <c r="L36" i="8"/>
  <c r="AB36" i="8" s="1"/>
  <c r="AD35" i="8"/>
  <c r="U34" i="8"/>
  <c r="AC34" i="8"/>
  <c r="X37" i="8"/>
  <c r="N37" i="8"/>
  <c r="Y34" i="8"/>
  <c r="J34" i="8"/>
  <c r="I34" i="8"/>
  <c r="B38" i="8"/>
  <c r="D38" i="8" s="1"/>
  <c r="W37" i="8"/>
  <c r="M38" i="8"/>
  <c r="AA38" i="8" s="1"/>
  <c r="F39" i="8"/>
  <c r="C38" i="8"/>
  <c r="R34" i="8"/>
  <c r="S34" i="8" s="1"/>
  <c r="Z35" i="8"/>
  <c r="O35" i="8"/>
  <c r="P35" i="8"/>
  <c r="R37" i="6"/>
  <c r="S37" i="6" s="1"/>
  <c r="M39" i="6"/>
  <c r="N39" i="6" s="1"/>
  <c r="G38" i="6"/>
  <c r="D37" i="6"/>
  <c r="F40" i="6"/>
  <c r="M40" i="6" s="1"/>
  <c r="N40" i="6" s="1"/>
  <c r="C39" i="6"/>
  <c r="X36" i="6"/>
  <c r="AA36" i="6"/>
  <c r="A38" i="6"/>
  <c r="W36" i="6"/>
  <c r="N38" i="8" l="1"/>
  <c r="G38" i="8"/>
  <c r="X38" i="8"/>
  <c r="L37" i="8"/>
  <c r="AB37" i="8" s="1"/>
  <c r="AD36" i="8"/>
  <c r="AC35" i="8"/>
  <c r="U35" i="8"/>
  <c r="C39" i="8"/>
  <c r="M39" i="8"/>
  <c r="AA39" i="8" s="1"/>
  <c r="F40" i="8"/>
  <c r="B39" i="8"/>
  <c r="D39" i="8" s="1"/>
  <c r="W38" i="8"/>
  <c r="Z36" i="8"/>
  <c r="R35" i="8"/>
  <c r="S35" i="8" s="1"/>
  <c r="O36" i="8"/>
  <c r="P36" i="8"/>
  <c r="Y35" i="8"/>
  <c r="I35" i="8"/>
  <c r="J35" i="8"/>
  <c r="D38" i="6"/>
  <c r="L39" i="6"/>
  <c r="F41" i="6"/>
  <c r="C40" i="6"/>
  <c r="G39" i="6"/>
  <c r="A39" i="6"/>
  <c r="W37" i="6"/>
  <c r="X37" i="6"/>
  <c r="AA37" i="6"/>
  <c r="R38" i="6" l="1"/>
  <c r="S38" i="6" s="1"/>
  <c r="AB39" i="6"/>
  <c r="G39" i="8"/>
  <c r="Z37" i="8"/>
  <c r="O37" i="8"/>
  <c r="R36" i="8"/>
  <c r="S36" i="8" s="1"/>
  <c r="B40" i="8"/>
  <c r="D40" i="8" s="1"/>
  <c r="W39" i="8"/>
  <c r="X39" i="8"/>
  <c r="L38" i="8"/>
  <c r="AB38" i="8" s="1"/>
  <c r="AD37" i="8"/>
  <c r="AC36" i="8"/>
  <c r="U36" i="8"/>
  <c r="Y37" i="8"/>
  <c r="J37" i="8"/>
  <c r="I37" i="8"/>
  <c r="Y36" i="8"/>
  <c r="J36" i="8"/>
  <c r="I36" i="8"/>
  <c r="P37" i="8"/>
  <c r="F41" i="8"/>
  <c r="C40" i="8"/>
  <c r="M40" i="8"/>
  <c r="AA40" i="8" s="1"/>
  <c r="N39" i="8"/>
  <c r="M41" i="6"/>
  <c r="N41" i="6" s="1"/>
  <c r="D39" i="6"/>
  <c r="L40" i="6"/>
  <c r="G40" i="6"/>
  <c r="F42" i="6"/>
  <c r="M42" i="6" s="1"/>
  <c r="N42" i="6" s="1"/>
  <c r="C41" i="6"/>
  <c r="W38" i="6"/>
  <c r="X38" i="6"/>
  <c r="AA38" i="6"/>
  <c r="A40" i="6"/>
  <c r="R39" i="6" l="1"/>
  <c r="S39" i="6" s="1"/>
  <c r="AB40" i="6"/>
  <c r="G40" i="8"/>
  <c r="X40" i="8"/>
  <c r="L39" i="8"/>
  <c r="AB39" i="8" s="1"/>
  <c r="AD38" i="8"/>
  <c r="N40" i="8"/>
  <c r="F42" i="8"/>
  <c r="C41" i="8"/>
  <c r="M41" i="8"/>
  <c r="AA41" i="8" s="1"/>
  <c r="U37" i="8"/>
  <c r="AC37" i="8"/>
  <c r="Z38" i="8"/>
  <c r="O38" i="8"/>
  <c r="R37" i="8"/>
  <c r="S37" i="8" s="1"/>
  <c r="P38" i="8"/>
  <c r="B41" i="8"/>
  <c r="D41" i="8" s="1"/>
  <c r="W40" i="8"/>
  <c r="D40" i="6"/>
  <c r="L41" i="6"/>
  <c r="F43" i="6"/>
  <c r="C42" i="6"/>
  <c r="G41" i="6"/>
  <c r="W39" i="6"/>
  <c r="X39" i="6"/>
  <c r="AA39" i="6"/>
  <c r="A41" i="6"/>
  <c r="R40" i="6" l="1"/>
  <c r="S40" i="6" s="1"/>
  <c r="AB41" i="6"/>
  <c r="G41" i="8"/>
  <c r="X41" i="8"/>
  <c r="AC38" i="8"/>
  <c r="U38" i="8"/>
  <c r="R38" i="8"/>
  <c r="S38" i="8" s="1"/>
  <c r="O39" i="8"/>
  <c r="Z39" i="8"/>
  <c r="AD39" i="8"/>
  <c r="L40" i="8"/>
  <c r="AB40" i="8" s="1"/>
  <c r="P39" i="8"/>
  <c r="B42" i="8"/>
  <c r="D42" i="8" s="1"/>
  <c r="W41" i="8"/>
  <c r="Y38" i="8"/>
  <c r="J38" i="8"/>
  <c r="I38" i="8"/>
  <c r="N41" i="8"/>
  <c r="M42" i="8"/>
  <c r="AA42" i="8" s="1"/>
  <c r="F43" i="8"/>
  <c r="C42" i="8"/>
  <c r="M43" i="6"/>
  <c r="N43" i="6" s="1"/>
  <c r="D41" i="6"/>
  <c r="L42" i="6"/>
  <c r="G42" i="6"/>
  <c r="F44" i="6"/>
  <c r="M44" i="6" s="1"/>
  <c r="N44" i="6" s="1"/>
  <c r="C43" i="6"/>
  <c r="A42" i="6"/>
  <c r="W40" i="6"/>
  <c r="X40" i="6"/>
  <c r="AA40" i="6"/>
  <c r="R41" i="6" l="1"/>
  <c r="S41" i="6" s="1"/>
  <c r="AB42" i="6"/>
  <c r="G42" i="8"/>
  <c r="L41" i="8"/>
  <c r="AB41" i="8" s="1"/>
  <c r="AD40" i="8"/>
  <c r="Z40" i="8"/>
  <c r="O40" i="8"/>
  <c r="R39" i="8"/>
  <c r="S39" i="8" s="1"/>
  <c r="AC39" i="8"/>
  <c r="U39" i="8"/>
  <c r="C43" i="8"/>
  <c r="M43" i="8"/>
  <c r="AA43" i="8" s="1"/>
  <c r="F44" i="8"/>
  <c r="B43" i="8"/>
  <c r="D43" i="8" s="1"/>
  <c r="W42" i="8"/>
  <c r="P41" i="8"/>
  <c r="X42" i="8"/>
  <c r="N42" i="8"/>
  <c r="Y39" i="8"/>
  <c r="J39" i="8"/>
  <c r="I39" i="8"/>
  <c r="P40" i="8"/>
  <c r="D42" i="6"/>
  <c r="L43" i="6"/>
  <c r="F45" i="6"/>
  <c r="C44" i="6"/>
  <c r="G43" i="6"/>
  <c r="X41" i="6"/>
  <c r="AA41" i="6"/>
  <c r="A43" i="6"/>
  <c r="W41" i="6"/>
  <c r="R42" i="6" l="1"/>
  <c r="S42" i="6" s="1"/>
  <c r="AB43" i="6"/>
  <c r="N43" i="8"/>
  <c r="G43" i="8"/>
  <c r="L42" i="8"/>
  <c r="AD41" i="8"/>
  <c r="Y40" i="8"/>
  <c r="J40" i="8"/>
  <c r="I40" i="8"/>
  <c r="B44" i="8"/>
  <c r="D44" i="8" s="1"/>
  <c r="W43" i="8"/>
  <c r="X43" i="8"/>
  <c r="F45" i="8"/>
  <c r="C44" i="8"/>
  <c r="M44" i="8"/>
  <c r="AA44" i="8" s="1"/>
  <c r="U40" i="8"/>
  <c r="AC40" i="8"/>
  <c r="Y41" i="8"/>
  <c r="J41" i="8"/>
  <c r="I41" i="8"/>
  <c r="Z41" i="8"/>
  <c r="O41" i="8"/>
  <c r="R40" i="8"/>
  <c r="S40" i="8" s="1"/>
  <c r="M45" i="6"/>
  <c r="N45" i="6" s="1"/>
  <c r="D43" i="6"/>
  <c r="L44" i="6"/>
  <c r="G44" i="6"/>
  <c r="L45" i="6" s="1"/>
  <c r="AB45" i="6" s="1"/>
  <c r="F46" i="6"/>
  <c r="M46" i="6" s="1"/>
  <c r="N46" i="6" s="1"/>
  <c r="C45" i="6"/>
  <c r="W42" i="6"/>
  <c r="X42" i="6"/>
  <c r="AA42" i="6"/>
  <c r="A44" i="6"/>
  <c r="P42" i="8" l="1"/>
  <c r="AB42" i="8"/>
  <c r="R43" i="6"/>
  <c r="S43" i="6" s="1"/>
  <c r="AB44" i="6"/>
  <c r="G44" i="8"/>
  <c r="Y42" i="8"/>
  <c r="I42" i="8"/>
  <c r="J42" i="8"/>
  <c r="X44" i="8"/>
  <c r="N44" i="8"/>
  <c r="F46" i="8"/>
  <c r="N45" i="8"/>
  <c r="C45" i="8"/>
  <c r="M45" i="8"/>
  <c r="AA45" i="8" s="1"/>
  <c r="B45" i="8"/>
  <c r="D45" i="8" s="1"/>
  <c r="W44" i="8"/>
  <c r="Z42" i="8"/>
  <c r="O42" i="8"/>
  <c r="R41" i="8"/>
  <c r="S41" i="8" s="1"/>
  <c r="L43" i="8"/>
  <c r="AB43" i="8" s="1"/>
  <c r="AD42" i="8"/>
  <c r="U41" i="8"/>
  <c r="AC41" i="8"/>
  <c r="R44" i="6"/>
  <c r="S44" i="6" s="1"/>
  <c r="D44" i="6"/>
  <c r="F47" i="6"/>
  <c r="C46" i="6"/>
  <c r="G45" i="6"/>
  <c r="L46" i="6" s="1"/>
  <c r="X43" i="6"/>
  <c r="AA43" i="6"/>
  <c r="A45" i="6"/>
  <c r="W43" i="6"/>
  <c r="R45" i="6" l="1"/>
  <c r="S45" i="6" s="1"/>
  <c r="AB46" i="6"/>
  <c r="G45" i="8"/>
  <c r="AD43" i="8"/>
  <c r="L44" i="8"/>
  <c r="AB44" i="8" s="1"/>
  <c r="B46" i="8"/>
  <c r="D46" i="8" s="1"/>
  <c r="W45" i="8"/>
  <c r="AC42" i="8"/>
  <c r="U42" i="8"/>
  <c r="R42" i="8"/>
  <c r="S42" i="8" s="1"/>
  <c r="Z43" i="8"/>
  <c r="O43" i="8"/>
  <c r="P43" i="8"/>
  <c r="P44" i="8"/>
  <c r="X45" i="8"/>
  <c r="M46" i="8"/>
  <c r="AA46" i="8" s="1"/>
  <c r="F47" i="8"/>
  <c r="C46" i="8"/>
  <c r="M47" i="6"/>
  <c r="N47" i="6" s="1"/>
  <c r="D45" i="6"/>
  <c r="G46" i="6"/>
  <c r="L47" i="6" s="1"/>
  <c r="AB47" i="6" s="1"/>
  <c r="F48" i="6"/>
  <c r="M48" i="6" s="1"/>
  <c r="N48" i="6" s="1"/>
  <c r="C47" i="6"/>
  <c r="X44" i="6"/>
  <c r="AA44" i="6"/>
  <c r="A46" i="6"/>
  <c r="W44" i="6"/>
  <c r="G46" i="8" l="1"/>
  <c r="R46" i="6"/>
  <c r="S46" i="6" s="1"/>
  <c r="X46" i="8"/>
  <c r="L45" i="8"/>
  <c r="AB45" i="8" s="1"/>
  <c r="AD44" i="8"/>
  <c r="Z44" i="8"/>
  <c r="O44" i="8"/>
  <c r="R43" i="8"/>
  <c r="S43" i="8" s="1"/>
  <c r="N46" i="8"/>
  <c r="Y43" i="8"/>
  <c r="J43" i="8"/>
  <c r="I43" i="8"/>
  <c r="F48" i="8"/>
  <c r="C47" i="8"/>
  <c r="M47" i="8"/>
  <c r="AA47" i="8" s="1"/>
  <c r="AC43" i="8"/>
  <c r="U43" i="8"/>
  <c r="B47" i="8"/>
  <c r="D47" i="8" s="1"/>
  <c r="W46" i="8"/>
  <c r="D46" i="6"/>
  <c r="F49" i="6"/>
  <c r="C48" i="6"/>
  <c r="G47" i="6"/>
  <c r="X45" i="6"/>
  <c r="AA45" i="6"/>
  <c r="A47" i="6"/>
  <c r="W45" i="6"/>
  <c r="N47" i="8" l="1"/>
  <c r="G47" i="8"/>
  <c r="G48" i="8" s="1"/>
  <c r="X47" i="8"/>
  <c r="U44" i="8"/>
  <c r="AC44" i="8"/>
  <c r="Y45" i="8"/>
  <c r="I45" i="8"/>
  <c r="J45" i="8"/>
  <c r="Y44" i="8"/>
  <c r="J44" i="8"/>
  <c r="I44" i="8"/>
  <c r="Z45" i="8"/>
  <c r="O45" i="8"/>
  <c r="R44" i="8"/>
  <c r="S44" i="8" s="1"/>
  <c r="P45" i="8"/>
  <c r="F49" i="8"/>
  <c r="C48" i="8"/>
  <c r="M48" i="8"/>
  <c r="AA48" i="8" s="1"/>
  <c r="L46" i="8"/>
  <c r="AB46" i="8" s="1"/>
  <c r="AD45" i="8"/>
  <c r="B48" i="8"/>
  <c r="D48" i="8" s="1"/>
  <c r="W47" i="8"/>
  <c r="M49" i="6"/>
  <c r="N49" i="6" s="1"/>
  <c r="D47" i="6"/>
  <c r="L48" i="6"/>
  <c r="G48" i="6"/>
  <c r="L49" i="6" s="1"/>
  <c r="AB49" i="6" s="1"/>
  <c r="F50" i="6"/>
  <c r="M50" i="6" s="1"/>
  <c r="N50" i="6" s="1"/>
  <c r="C49" i="6"/>
  <c r="W46" i="6"/>
  <c r="X46" i="6"/>
  <c r="AA46" i="6"/>
  <c r="A48" i="6"/>
  <c r="R47" i="6" l="1"/>
  <c r="S47" i="6" s="1"/>
  <c r="AB48" i="6"/>
  <c r="Y46" i="8"/>
  <c r="I46" i="8"/>
  <c r="J46" i="8"/>
  <c r="M49" i="8"/>
  <c r="AA49" i="8" s="1"/>
  <c r="F50" i="8"/>
  <c r="C49" i="8"/>
  <c r="B49" i="8"/>
  <c r="D49" i="8" s="1"/>
  <c r="W48" i="8"/>
  <c r="X48" i="8"/>
  <c r="Z46" i="8"/>
  <c r="O46" i="8"/>
  <c r="R45" i="8"/>
  <c r="S45" i="8" s="1"/>
  <c r="N48" i="8"/>
  <c r="AD46" i="8"/>
  <c r="L47" i="8"/>
  <c r="AB47" i="8" s="1"/>
  <c r="P46" i="8"/>
  <c r="U45" i="8"/>
  <c r="AC45" i="8"/>
  <c r="R48" i="6"/>
  <c r="S48" i="6" s="1"/>
  <c r="D48" i="6"/>
  <c r="G49" i="6"/>
  <c r="F51" i="6"/>
  <c r="C50" i="6"/>
  <c r="A49" i="6"/>
  <c r="W47" i="6"/>
  <c r="X47" i="6"/>
  <c r="AA47" i="6"/>
  <c r="G49" i="8" l="1"/>
  <c r="Y47" i="8"/>
  <c r="J47" i="8"/>
  <c r="I47" i="8"/>
  <c r="Z47" i="8"/>
  <c r="O47" i="8"/>
  <c r="R46" i="8"/>
  <c r="S46" i="8" s="1"/>
  <c r="P47" i="8"/>
  <c r="X49" i="8"/>
  <c r="B50" i="8"/>
  <c r="D50" i="8" s="1"/>
  <c r="W49" i="8"/>
  <c r="AC46" i="8"/>
  <c r="U46" i="8"/>
  <c r="N49" i="8"/>
  <c r="N50" i="8"/>
  <c r="C50" i="8"/>
  <c r="M50" i="8"/>
  <c r="AA50" i="8" s="1"/>
  <c r="F51" i="8"/>
  <c r="L48" i="8"/>
  <c r="AB48" i="8" s="1"/>
  <c r="AD47" i="8"/>
  <c r="M51" i="6"/>
  <c r="N51" i="6" s="1"/>
  <c r="D49" i="6"/>
  <c r="L50" i="6"/>
  <c r="F52" i="6"/>
  <c r="M52" i="6" s="1"/>
  <c r="N52" i="6" s="1"/>
  <c r="C51" i="6"/>
  <c r="G50" i="6"/>
  <c r="W48" i="6"/>
  <c r="X48" i="6"/>
  <c r="AA48" i="6"/>
  <c r="A50" i="6"/>
  <c r="R49" i="6" l="1"/>
  <c r="S49" i="6" s="1"/>
  <c r="AB50" i="6"/>
  <c r="G50" i="8"/>
  <c r="Z48" i="8"/>
  <c r="O48" i="8"/>
  <c r="R47" i="8"/>
  <c r="S47" i="8" s="1"/>
  <c r="U47" i="8"/>
  <c r="AC47" i="8"/>
  <c r="X50" i="8"/>
  <c r="P48" i="8"/>
  <c r="L49" i="8"/>
  <c r="AB49" i="8" s="1"/>
  <c r="AD48" i="8"/>
  <c r="F52" i="8"/>
  <c r="C51" i="8"/>
  <c r="M51" i="8"/>
  <c r="AA51" i="8" s="1"/>
  <c r="B51" i="8"/>
  <c r="D51" i="8" s="1"/>
  <c r="W50" i="8"/>
  <c r="D50" i="6"/>
  <c r="L51" i="6"/>
  <c r="G51" i="6"/>
  <c r="F53" i="6"/>
  <c r="C52" i="6"/>
  <c r="X49" i="6"/>
  <c r="AA49" i="6"/>
  <c r="A51" i="6"/>
  <c r="W49" i="6"/>
  <c r="N51" i="8" l="1"/>
  <c r="R50" i="6"/>
  <c r="S50" i="6" s="1"/>
  <c r="AB51" i="6"/>
  <c r="G51" i="8"/>
  <c r="Y48" i="8"/>
  <c r="I48" i="8"/>
  <c r="J48" i="8"/>
  <c r="F53" i="8"/>
  <c r="C52" i="8"/>
  <c r="M52" i="8"/>
  <c r="AA52" i="8" s="1"/>
  <c r="R48" i="8"/>
  <c r="S48" i="8" s="1"/>
  <c r="Z49" i="8"/>
  <c r="O49" i="8"/>
  <c r="P49" i="8"/>
  <c r="B52" i="8"/>
  <c r="D52" i="8" s="1"/>
  <c r="W51" i="8"/>
  <c r="L50" i="8"/>
  <c r="AB50" i="8" s="1"/>
  <c r="AD49" i="8"/>
  <c r="U48" i="8"/>
  <c r="AC48" i="8"/>
  <c r="X51" i="8"/>
  <c r="M53" i="6"/>
  <c r="N53" i="6" s="1"/>
  <c r="D51" i="6"/>
  <c r="L52" i="6"/>
  <c r="F54" i="6"/>
  <c r="M54" i="6" s="1"/>
  <c r="N54" i="6" s="1"/>
  <c r="C53" i="6"/>
  <c r="G52" i="6"/>
  <c r="L53" i="6" s="1"/>
  <c r="W50" i="6"/>
  <c r="X50" i="6"/>
  <c r="AA50" i="6"/>
  <c r="A52" i="6"/>
  <c r="R51" i="6" l="1"/>
  <c r="S51" i="6" s="1"/>
  <c r="AB52" i="6"/>
  <c r="AB53" i="6"/>
  <c r="G52" i="8"/>
  <c r="Y50" i="8"/>
  <c r="J50" i="8"/>
  <c r="I50" i="8"/>
  <c r="AC49" i="8"/>
  <c r="U49" i="8"/>
  <c r="B53" i="8"/>
  <c r="D53" i="8" s="1"/>
  <c r="W52" i="8"/>
  <c r="X52" i="8"/>
  <c r="N52" i="8"/>
  <c r="AD50" i="8"/>
  <c r="L51" i="8"/>
  <c r="AB51" i="8" s="1"/>
  <c r="Y49" i="8"/>
  <c r="J49" i="8"/>
  <c r="I49" i="8"/>
  <c r="R49" i="8"/>
  <c r="S49" i="8" s="1"/>
  <c r="Z50" i="8"/>
  <c r="O50" i="8"/>
  <c r="P50" i="8"/>
  <c r="M53" i="8"/>
  <c r="AA53" i="8" s="1"/>
  <c r="F54" i="8"/>
  <c r="C53" i="8"/>
  <c r="D52" i="6"/>
  <c r="R52" i="6"/>
  <c r="S52" i="6" s="1"/>
  <c r="G53" i="6"/>
  <c r="F55" i="6"/>
  <c r="C54" i="6"/>
  <c r="A53" i="6"/>
  <c r="W51" i="6"/>
  <c r="X51" i="6"/>
  <c r="AA51" i="6"/>
  <c r="N53" i="8" l="1"/>
  <c r="G53" i="8"/>
  <c r="Y51" i="8"/>
  <c r="I51" i="8"/>
  <c r="J51" i="8"/>
  <c r="AC50" i="8"/>
  <c r="U50" i="8"/>
  <c r="C54" i="8"/>
  <c r="M54" i="8"/>
  <c r="AA54" i="8" s="1"/>
  <c r="F55" i="8"/>
  <c r="X53" i="8"/>
  <c r="L52" i="8"/>
  <c r="AD51" i="8"/>
  <c r="Z51" i="8"/>
  <c r="O51" i="8"/>
  <c r="R50" i="8"/>
  <c r="S50" i="8" s="1"/>
  <c r="P51" i="8"/>
  <c r="B54" i="8"/>
  <c r="D54" i="8" s="1"/>
  <c r="W53" i="8"/>
  <c r="M55" i="6"/>
  <c r="N55" i="6" s="1"/>
  <c r="D53" i="6"/>
  <c r="L54" i="6"/>
  <c r="F56" i="6"/>
  <c r="M56" i="6" s="1"/>
  <c r="N56" i="6" s="1"/>
  <c r="C55" i="6"/>
  <c r="G54" i="6"/>
  <c r="L55" i="6" s="1"/>
  <c r="AB55" i="6" s="1"/>
  <c r="X52" i="6"/>
  <c r="AA52" i="6"/>
  <c r="A54" i="6"/>
  <c r="W52" i="6"/>
  <c r="P52" i="8" l="1"/>
  <c r="AB52" i="8"/>
  <c r="R53" i="6"/>
  <c r="S53" i="6" s="1"/>
  <c r="AB54" i="6"/>
  <c r="G54" i="8"/>
  <c r="L53" i="8"/>
  <c r="AB53" i="8" s="1"/>
  <c r="AD52" i="8"/>
  <c r="B55" i="8"/>
  <c r="D55" i="8" s="1"/>
  <c r="W54" i="8"/>
  <c r="X54" i="8"/>
  <c r="F56" i="8"/>
  <c r="N55" i="8"/>
  <c r="C55" i="8"/>
  <c r="M55" i="8"/>
  <c r="AA55" i="8" s="1"/>
  <c r="N54" i="8"/>
  <c r="U51" i="8"/>
  <c r="AC51" i="8"/>
  <c r="Z52" i="8"/>
  <c r="O52" i="8"/>
  <c r="R51" i="8"/>
  <c r="S51" i="8" s="1"/>
  <c r="D54" i="6"/>
  <c r="R54" i="6"/>
  <c r="S54" i="6" s="1"/>
  <c r="G55" i="6"/>
  <c r="F57" i="6"/>
  <c r="C56" i="6"/>
  <c r="X53" i="6"/>
  <c r="AA53" i="6"/>
  <c r="A55" i="6"/>
  <c r="W53" i="6"/>
  <c r="G55" i="8" l="1"/>
  <c r="U52" i="8"/>
  <c r="AC52" i="8"/>
  <c r="L54" i="8"/>
  <c r="AD53" i="8"/>
  <c r="F57" i="8"/>
  <c r="C56" i="8"/>
  <c r="M56" i="8"/>
  <c r="AA56" i="8" s="1"/>
  <c r="Y52" i="8"/>
  <c r="I52" i="8"/>
  <c r="J52" i="8"/>
  <c r="B56" i="8"/>
  <c r="D56" i="8" s="1"/>
  <c r="W55" i="8"/>
  <c r="X55" i="8"/>
  <c r="Z53" i="8"/>
  <c r="O53" i="8"/>
  <c r="R52" i="8"/>
  <c r="S52" i="8" s="1"/>
  <c r="P53" i="8"/>
  <c r="M57" i="6"/>
  <c r="N57" i="6" s="1"/>
  <c r="D55" i="6"/>
  <c r="L56" i="6"/>
  <c r="F58" i="6"/>
  <c r="M58" i="6" s="1"/>
  <c r="N58" i="6" s="1"/>
  <c r="C57" i="6"/>
  <c r="G56" i="6"/>
  <c r="X54" i="6"/>
  <c r="AA54" i="6"/>
  <c r="A56" i="6"/>
  <c r="W54" i="6"/>
  <c r="P54" i="8" l="1"/>
  <c r="AB54" i="8"/>
  <c r="R55" i="6"/>
  <c r="S55" i="6" s="1"/>
  <c r="AB56" i="6"/>
  <c r="G56" i="8"/>
  <c r="Y54" i="8"/>
  <c r="I54" i="8"/>
  <c r="J54" i="8"/>
  <c r="Y53" i="8"/>
  <c r="I53" i="8"/>
  <c r="J53" i="8"/>
  <c r="M57" i="8"/>
  <c r="AA57" i="8" s="1"/>
  <c r="F58" i="8"/>
  <c r="C57" i="8"/>
  <c r="AC53" i="8"/>
  <c r="U53" i="8"/>
  <c r="X56" i="8"/>
  <c r="AD54" i="8"/>
  <c r="L55" i="8"/>
  <c r="AB55" i="8" s="1"/>
  <c r="R53" i="8"/>
  <c r="S53" i="8" s="1"/>
  <c r="Z54" i="8"/>
  <c r="O54" i="8"/>
  <c r="B57" i="8"/>
  <c r="D57" i="8" s="1"/>
  <c r="W56" i="8"/>
  <c r="N56" i="8"/>
  <c r="D56" i="6"/>
  <c r="L57" i="6"/>
  <c r="G57" i="6"/>
  <c r="L58" i="6" s="1"/>
  <c r="AB58" i="6" s="1"/>
  <c r="F59" i="6"/>
  <c r="C58" i="6"/>
  <c r="W55" i="6"/>
  <c r="X55" i="6"/>
  <c r="AA55" i="6"/>
  <c r="A57" i="6"/>
  <c r="R56" i="6" l="1"/>
  <c r="S56" i="6" s="1"/>
  <c r="AB57" i="6"/>
  <c r="N57" i="8"/>
  <c r="G57" i="8"/>
  <c r="Y55" i="8"/>
  <c r="J55" i="8"/>
  <c r="I55" i="8"/>
  <c r="B58" i="8"/>
  <c r="D58" i="8" s="1"/>
  <c r="W57" i="8"/>
  <c r="L56" i="8"/>
  <c r="AB56" i="8" s="1"/>
  <c r="AD55" i="8"/>
  <c r="X57" i="8"/>
  <c r="AC54" i="8"/>
  <c r="U54" i="8"/>
  <c r="Z55" i="8"/>
  <c r="O55" i="8"/>
  <c r="R54" i="8"/>
  <c r="S54" i="8" s="1"/>
  <c r="P55" i="8"/>
  <c r="C58" i="8"/>
  <c r="M58" i="8"/>
  <c r="AA58" i="8" s="1"/>
  <c r="F59" i="8"/>
  <c r="R57" i="6"/>
  <c r="S57" i="6" s="1"/>
  <c r="M59" i="6"/>
  <c r="N59" i="6" s="1"/>
  <c r="D57" i="6"/>
  <c r="F60" i="6"/>
  <c r="M60" i="6" s="1"/>
  <c r="N60" i="6" s="1"/>
  <c r="C59" i="6"/>
  <c r="G58" i="6"/>
  <c r="W56" i="6"/>
  <c r="X56" i="6"/>
  <c r="AA56" i="6"/>
  <c r="A58" i="6"/>
  <c r="G58" i="8" l="1"/>
  <c r="N58" i="8"/>
  <c r="Z56" i="8"/>
  <c r="O56" i="8"/>
  <c r="R55" i="8"/>
  <c r="S55" i="8" s="1"/>
  <c r="P56" i="8"/>
  <c r="F60" i="8"/>
  <c r="C59" i="8"/>
  <c r="M59" i="8"/>
  <c r="AA59" i="8" s="1"/>
  <c r="L57" i="8"/>
  <c r="AB57" i="8" s="1"/>
  <c r="AD56" i="8"/>
  <c r="X58" i="8"/>
  <c r="U55" i="8"/>
  <c r="AC55" i="8"/>
  <c r="Y56" i="8"/>
  <c r="J56" i="8"/>
  <c r="I56" i="8"/>
  <c r="B59" i="8"/>
  <c r="D59" i="8" s="1"/>
  <c r="W58" i="8"/>
  <c r="D58" i="6"/>
  <c r="L59" i="6"/>
  <c r="G59" i="6"/>
  <c r="F61" i="6"/>
  <c r="C60" i="6"/>
  <c r="X57" i="6"/>
  <c r="AA57" i="6"/>
  <c r="A59" i="6"/>
  <c r="W57" i="6"/>
  <c r="R58" i="6" l="1"/>
  <c r="S58" i="6" s="1"/>
  <c r="AB59" i="6"/>
  <c r="G59" i="8"/>
  <c r="Y57" i="8"/>
  <c r="I57" i="8"/>
  <c r="J57" i="8"/>
  <c r="X59" i="8"/>
  <c r="F61" i="8"/>
  <c r="C60" i="8"/>
  <c r="M60" i="8"/>
  <c r="AA60" i="8" s="1"/>
  <c r="B60" i="8"/>
  <c r="D60" i="8" s="1"/>
  <c r="W59" i="8"/>
  <c r="R56" i="8"/>
  <c r="S56" i="8" s="1"/>
  <c r="Z57" i="8"/>
  <c r="O57" i="8"/>
  <c r="P57" i="8"/>
  <c r="N59" i="8"/>
  <c r="U56" i="8"/>
  <c r="AC56" i="8"/>
  <c r="L58" i="8"/>
  <c r="AB58" i="8" s="1"/>
  <c r="AD57" i="8"/>
  <c r="M61" i="6"/>
  <c r="N61" i="6" s="1"/>
  <c r="D59" i="6"/>
  <c r="L60" i="6"/>
  <c r="F62" i="6"/>
  <c r="M62" i="6" s="1"/>
  <c r="N62" i="6" s="1"/>
  <c r="C61" i="6"/>
  <c r="G60" i="6"/>
  <c r="L61" i="6" s="1"/>
  <c r="W58" i="6"/>
  <c r="X58" i="6"/>
  <c r="AA58" i="6"/>
  <c r="A60" i="6"/>
  <c r="N60" i="8" l="1"/>
  <c r="AB61" i="6"/>
  <c r="R59" i="6"/>
  <c r="S59" i="6" s="1"/>
  <c r="AB60" i="6"/>
  <c r="G60" i="8"/>
  <c r="AD58" i="8"/>
  <c r="L59" i="8"/>
  <c r="AB59" i="8" s="1"/>
  <c r="AC57" i="8"/>
  <c r="U57" i="8"/>
  <c r="B61" i="8"/>
  <c r="D61" i="8" s="1"/>
  <c r="W60" i="8"/>
  <c r="X60" i="8"/>
  <c r="M61" i="8"/>
  <c r="AA61" i="8" s="1"/>
  <c r="F62" i="8"/>
  <c r="C61" i="8"/>
  <c r="R57" i="8"/>
  <c r="S57" i="8" s="1"/>
  <c r="Z58" i="8"/>
  <c r="O58" i="8"/>
  <c r="P58" i="8"/>
  <c r="R60" i="6"/>
  <c r="S60" i="6" s="1"/>
  <c r="G61" i="6"/>
  <c r="D60" i="6"/>
  <c r="F63" i="6"/>
  <c r="C62" i="6"/>
  <c r="A61" i="6"/>
  <c r="W59" i="6"/>
  <c r="X59" i="6"/>
  <c r="AA59" i="6"/>
  <c r="P59" i="8" l="1"/>
  <c r="G61" i="8"/>
  <c r="L60" i="8"/>
  <c r="AB60" i="8" s="1"/>
  <c r="AD59" i="8"/>
  <c r="C62" i="8"/>
  <c r="M62" i="8"/>
  <c r="AA62" i="8" s="1"/>
  <c r="F63" i="8"/>
  <c r="B62" i="8"/>
  <c r="D62" i="8" s="1"/>
  <c r="W61" i="8"/>
  <c r="Z59" i="8"/>
  <c r="O59" i="8"/>
  <c r="R58" i="8"/>
  <c r="S58" i="8" s="1"/>
  <c r="Y58" i="8"/>
  <c r="J58" i="8"/>
  <c r="I58" i="8"/>
  <c r="X61" i="8"/>
  <c r="AC58" i="8"/>
  <c r="U58" i="8"/>
  <c r="N61" i="8"/>
  <c r="M63" i="6"/>
  <c r="N63" i="6" s="1"/>
  <c r="D61" i="6"/>
  <c r="L62" i="6"/>
  <c r="F64" i="6"/>
  <c r="M64" i="6" s="1"/>
  <c r="N64" i="6" s="1"/>
  <c r="C63" i="6"/>
  <c r="G62" i="6"/>
  <c r="W60" i="6"/>
  <c r="X60" i="6"/>
  <c r="AA60" i="6"/>
  <c r="A62" i="6"/>
  <c r="R61" i="6" l="1"/>
  <c r="S61" i="6" s="1"/>
  <c r="AB62" i="6"/>
  <c r="G62" i="8"/>
  <c r="Y60" i="8"/>
  <c r="I60" i="8"/>
  <c r="J60" i="8"/>
  <c r="Y59" i="8"/>
  <c r="I59" i="8"/>
  <c r="J59" i="8"/>
  <c r="U59" i="8"/>
  <c r="AC59" i="8"/>
  <c r="B63" i="8"/>
  <c r="D63" i="8" s="1"/>
  <c r="W62" i="8"/>
  <c r="X62" i="8"/>
  <c r="L61" i="8"/>
  <c r="AD60" i="8"/>
  <c r="F64" i="8"/>
  <c r="C63" i="8"/>
  <c r="M63" i="8"/>
  <c r="AA63" i="8" s="1"/>
  <c r="N62" i="8"/>
  <c r="Z60" i="8"/>
  <c r="O60" i="8"/>
  <c r="R59" i="8"/>
  <c r="S59" i="8" s="1"/>
  <c r="P60" i="8"/>
  <c r="D62" i="6"/>
  <c r="L63" i="6"/>
  <c r="G63" i="6"/>
  <c r="F65" i="6"/>
  <c r="C64" i="6"/>
  <c r="A63" i="6"/>
  <c r="X61" i="6"/>
  <c r="AA61" i="6"/>
  <c r="W61" i="6"/>
  <c r="P61" i="8" l="1"/>
  <c r="AB61" i="8"/>
  <c r="N63" i="8"/>
  <c r="R62" i="6"/>
  <c r="S62" i="6" s="1"/>
  <c r="AB63" i="6"/>
  <c r="G63" i="8"/>
  <c r="B64" i="8"/>
  <c r="D64" i="8" s="1"/>
  <c r="W63" i="8"/>
  <c r="F65" i="8"/>
  <c r="C64" i="8"/>
  <c r="M64" i="8"/>
  <c r="AA64" i="8" s="1"/>
  <c r="Z61" i="8"/>
  <c r="O61" i="8"/>
  <c r="R60" i="8"/>
  <c r="S60" i="8" s="1"/>
  <c r="L62" i="8"/>
  <c r="AD61" i="8"/>
  <c r="Y61" i="8"/>
  <c r="J61" i="8"/>
  <c r="I61" i="8"/>
  <c r="U60" i="8"/>
  <c r="AC60" i="8"/>
  <c r="X63" i="8"/>
  <c r="M65" i="6"/>
  <c r="N65" i="6" s="1"/>
  <c r="D63" i="6"/>
  <c r="L64" i="6"/>
  <c r="F66" i="6"/>
  <c r="M66" i="6" s="1"/>
  <c r="N66" i="6" s="1"/>
  <c r="C65" i="6"/>
  <c r="G64" i="6"/>
  <c r="L65" i="6" s="1"/>
  <c r="W62" i="6"/>
  <c r="X62" i="6"/>
  <c r="AA62" i="6"/>
  <c r="A64" i="6"/>
  <c r="P62" i="8" l="1"/>
  <c r="AB62" i="8"/>
  <c r="AB65" i="6"/>
  <c r="R63" i="6"/>
  <c r="S63" i="6" s="1"/>
  <c r="AB64" i="6"/>
  <c r="N64" i="8"/>
  <c r="G64" i="8"/>
  <c r="X64" i="8"/>
  <c r="AC61" i="8"/>
  <c r="U61" i="8"/>
  <c r="R61" i="8"/>
  <c r="S61" i="8" s="1"/>
  <c r="Z62" i="8"/>
  <c r="O62" i="8"/>
  <c r="B65" i="8"/>
  <c r="D65" i="8" s="1"/>
  <c r="W64" i="8"/>
  <c r="AD62" i="8"/>
  <c r="L63" i="8"/>
  <c r="AB63" i="8" s="1"/>
  <c r="M65" i="8"/>
  <c r="AA65" i="8" s="1"/>
  <c r="F66" i="8"/>
  <c r="N65" i="8"/>
  <c r="C65" i="8"/>
  <c r="R64" i="6"/>
  <c r="S64" i="6" s="1"/>
  <c r="G65" i="6"/>
  <c r="D64" i="6"/>
  <c r="F67" i="6"/>
  <c r="C66" i="6"/>
  <c r="A65" i="6"/>
  <c r="W63" i="6"/>
  <c r="X63" i="6"/>
  <c r="AA63" i="6"/>
  <c r="G65" i="8" l="1"/>
  <c r="Y62" i="8"/>
  <c r="I62" i="8"/>
  <c r="J62" i="8"/>
  <c r="C66" i="8"/>
  <c r="M66" i="8"/>
  <c r="AA66" i="8" s="1"/>
  <c r="F67" i="8"/>
  <c r="Y63" i="8"/>
  <c r="I63" i="8"/>
  <c r="J63" i="8"/>
  <c r="AC62" i="8"/>
  <c r="U62" i="8"/>
  <c r="L64" i="8"/>
  <c r="AB64" i="8" s="1"/>
  <c r="AD63" i="8"/>
  <c r="Z63" i="8"/>
  <c r="O63" i="8"/>
  <c r="R62" i="8"/>
  <c r="S62" i="8" s="1"/>
  <c r="P63" i="8"/>
  <c r="X65" i="8"/>
  <c r="B66" i="8"/>
  <c r="D66" i="8" s="1"/>
  <c r="W65" i="8"/>
  <c r="M67" i="6"/>
  <c r="N67" i="6" s="1"/>
  <c r="D65" i="6"/>
  <c r="L66" i="6"/>
  <c r="F68" i="6"/>
  <c r="M68" i="6" s="1"/>
  <c r="N68" i="6" s="1"/>
  <c r="C67" i="6"/>
  <c r="G66" i="6"/>
  <c r="A66" i="6"/>
  <c r="W64" i="6"/>
  <c r="X64" i="6"/>
  <c r="AA64" i="6"/>
  <c r="R65" i="6" l="1"/>
  <c r="S65" i="6" s="1"/>
  <c r="AB66" i="6"/>
  <c r="N66" i="8"/>
  <c r="G66" i="8"/>
  <c r="Y64" i="8"/>
  <c r="J64" i="8"/>
  <c r="I64" i="8"/>
  <c r="U63" i="8"/>
  <c r="AC63" i="8"/>
  <c r="F68" i="8"/>
  <c r="C67" i="8"/>
  <c r="M67" i="8"/>
  <c r="AA67" i="8" s="1"/>
  <c r="Z64" i="8"/>
  <c r="O64" i="8"/>
  <c r="R63" i="8"/>
  <c r="S63" i="8" s="1"/>
  <c r="P64" i="8"/>
  <c r="L65" i="8"/>
  <c r="AB65" i="8" s="1"/>
  <c r="AD64" i="8"/>
  <c r="B67" i="8"/>
  <c r="D67" i="8" s="1"/>
  <c r="W66" i="8"/>
  <c r="X66" i="8"/>
  <c r="D66" i="6"/>
  <c r="L67" i="6"/>
  <c r="G67" i="6"/>
  <c r="F69" i="6"/>
  <c r="C68" i="6"/>
  <c r="A67" i="6"/>
  <c r="X65" i="6"/>
  <c r="AA65" i="6"/>
  <c r="W65" i="6"/>
  <c r="G67" i="8" l="1"/>
  <c r="R66" i="6"/>
  <c r="S66" i="6" s="1"/>
  <c r="AB67" i="6"/>
  <c r="F69" i="8"/>
  <c r="C68" i="8"/>
  <c r="M68" i="8"/>
  <c r="AA68" i="8" s="1"/>
  <c r="U64" i="8"/>
  <c r="AC64" i="8"/>
  <c r="R64" i="8"/>
  <c r="S64" i="8" s="1"/>
  <c r="Z65" i="8"/>
  <c r="O65" i="8"/>
  <c r="P65" i="8"/>
  <c r="X67" i="8"/>
  <c r="Y65" i="8"/>
  <c r="I65" i="8"/>
  <c r="J65" i="8"/>
  <c r="B68" i="8"/>
  <c r="D68" i="8" s="1"/>
  <c r="W67" i="8"/>
  <c r="L66" i="8"/>
  <c r="AB66" i="8" s="1"/>
  <c r="AD65" i="8"/>
  <c r="N67" i="8"/>
  <c r="M69" i="6"/>
  <c r="N69" i="6" s="1"/>
  <c r="D67" i="6"/>
  <c r="L68" i="6"/>
  <c r="F70" i="6"/>
  <c r="M70" i="6" s="1"/>
  <c r="N70" i="6" s="1"/>
  <c r="C69" i="6"/>
  <c r="G68" i="6"/>
  <c r="L69" i="6" s="1"/>
  <c r="AB69" i="6" s="1"/>
  <c r="W66" i="6"/>
  <c r="A68" i="6"/>
  <c r="X66" i="6"/>
  <c r="AA66" i="6"/>
  <c r="N68" i="8" l="1"/>
  <c r="R67" i="6"/>
  <c r="S67" i="6" s="1"/>
  <c r="AB68" i="6"/>
  <c r="G68" i="8"/>
  <c r="B69" i="8"/>
  <c r="D69" i="8" s="1"/>
  <c r="W68" i="8"/>
  <c r="AC65" i="8"/>
  <c r="U65" i="8"/>
  <c r="R65" i="8"/>
  <c r="S65" i="8" s="1"/>
  <c r="Z66" i="8"/>
  <c r="O66" i="8"/>
  <c r="P66" i="8"/>
  <c r="AD66" i="8"/>
  <c r="L67" i="8"/>
  <c r="AB67" i="8" s="1"/>
  <c r="X68" i="8"/>
  <c r="Y66" i="8"/>
  <c r="I66" i="8"/>
  <c r="J66" i="8"/>
  <c r="M69" i="8"/>
  <c r="AA69" i="8" s="1"/>
  <c r="F70" i="8"/>
  <c r="C69" i="8"/>
  <c r="R68" i="6"/>
  <c r="S68" i="6" s="1"/>
  <c r="G69" i="6"/>
  <c r="D68" i="6"/>
  <c r="F71" i="6"/>
  <c r="C70" i="6"/>
  <c r="W67" i="6"/>
  <c r="A69" i="6"/>
  <c r="X67" i="6"/>
  <c r="AA67" i="6"/>
  <c r="G69" i="8" l="1"/>
  <c r="X69" i="8"/>
  <c r="Z67" i="8"/>
  <c r="O67" i="8"/>
  <c r="R66" i="8"/>
  <c r="S66" i="8" s="1"/>
  <c r="N69" i="8"/>
  <c r="P67" i="8"/>
  <c r="L68" i="8"/>
  <c r="AB68" i="8" s="1"/>
  <c r="AD67" i="8"/>
  <c r="AC66" i="8"/>
  <c r="U66" i="8"/>
  <c r="C70" i="8"/>
  <c r="M70" i="8"/>
  <c r="AA70" i="8" s="1"/>
  <c r="F71" i="8"/>
  <c r="B70" i="8"/>
  <c r="D70" i="8" s="1"/>
  <c r="W69" i="8"/>
  <c r="M71" i="6"/>
  <c r="N71" i="6" s="1"/>
  <c r="D69" i="6"/>
  <c r="L70" i="6"/>
  <c r="F72" i="6"/>
  <c r="M72" i="6" s="1"/>
  <c r="N72" i="6" s="1"/>
  <c r="C71" i="6"/>
  <c r="G70" i="6"/>
  <c r="A70" i="6"/>
  <c r="AA68" i="6"/>
  <c r="X68" i="6"/>
  <c r="W68" i="6"/>
  <c r="R69" i="6" l="1"/>
  <c r="S69" i="6" s="1"/>
  <c r="AB70" i="6"/>
  <c r="G70" i="8"/>
  <c r="B71" i="8"/>
  <c r="D71" i="8" s="1"/>
  <c r="W70" i="8"/>
  <c r="Z68" i="8"/>
  <c r="O68" i="8"/>
  <c r="R67" i="8"/>
  <c r="S67" i="8" s="1"/>
  <c r="P68" i="8"/>
  <c r="U67" i="8"/>
  <c r="AC67" i="8"/>
  <c r="X70" i="8"/>
  <c r="L69" i="8"/>
  <c r="AB69" i="8" s="1"/>
  <c r="AD68" i="8"/>
  <c r="Y67" i="8"/>
  <c r="J67" i="8"/>
  <c r="I67" i="8"/>
  <c r="F72" i="8"/>
  <c r="C71" i="8"/>
  <c r="M71" i="8"/>
  <c r="AA71" i="8" s="1"/>
  <c r="N70" i="8"/>
  <c r="P69" i="8"/>
  <c r="D70" i="6"/>
  <c r="L71" i="6"/>
  <c r="G71" i="6"/>
  <c r="L72" i="6" s="1"/>
  <c r="F73" i="6"/>
  <c r="C72" i="6"/>
  <c r="W69" i="6"/>
  <c r="A71" i="6"/>
  <c r="X69" i="6"/>
  <c r="AA69" i="6"/>
  <c r="R70" i="6" l="1"/>
  <c r="S70" i="6" s="1"/>
  <c r="AB71" i="6"/>
  <c r="R71" i="6"/>
  <c r="S71" i="6" s="1"/>
  <c r="AB72" i="6"/>
  <c r="G71" i="8"/>
  <c r="AC68" i="8"/>
  <c r="U68" i="8"/>
  <c r="N71" i="8"/>
  <c r="Z69" i="8"/>
  <c r="O69" i="8"/>
  <c r="R68" i="8"/>
  <c r="S68" i="8" s="1"/>
  <c r="Y68" i="8"/>
  <c r="I68" i="8"/>
  <c r="J68" i="8"/>
  <c r="Y69" i="8"/>
  <c r="J69" i="8"/>
  <c r="I69" i="8"/>
  <c r="F73" i="8"/>
  <c r="M72" i="8"/>
  <c r="AA72" i="8" s="1"/>
  <c r="C72" i="8"/>
  <c r="L70" i="8"/>
  <c r="AB70" i="8" s="1"/>
  <c r="AD69" i="8"/>
  <c r="W71" i="8"/>
  <c r="B72" i="8"/>
  <c r="D72" i="8" s="1"/>
  <c r="X71" i="8"/>
  <c r="D71" i="6"/>
  <c r="M73" i="6"/>
  <c r="N73" i="6" s="1"/>
  <c r="F74" i="6"/>
  <c r="M74" i="6" s="1"/>
  <c r="N74" i="6" s="1"/>
  <c r="C73" i="6"/>
  <c r="G72" i="6"/>
  <c r="A72" i="6"/>
  <c r="X70" i="6"/>
  <c r="AA70" i="6"/>
  <c r="W70" i="6"/>
  <c r="G72" i="8" l="1"/>
  <c r="Y70" i="8"/>
  <c r="J70" i="8"/>
  <c r="I70" i="8"/>
  <c r="M73" i="8"/>
  <c r="AA73" i="8" s="1"/>
  <c r="C73" i="8"/>
  <c r="F74" i="8"/>
  <c r="N73" i="8"/>
  <c r="R69" i="8"/>
  <c r="S69" i="8" s="1"/>
  <c r="Z70" i="8"/>
  <c r="O70" i="8"/>
  <c r="N72" i="8"/>
  <c r="X72" i="8"/>
  <c r="B73" i="8"/>
  <c r="D73" i="8" s="1"/>
  <c r="W72" i="8"/>
  <c r="P70" i="8"/>
  <c r="AC69" i="8"/>
  <c r="U69" i="8"/>
  <c r="AD70" i="8"/>
  <c r="L71" i="8"/>
  <c r="AB71" i="8" s="1"/>
  <c r="D72" i="6"/>
  <c r="L73" i="6"/>
  <c r="G73" i="6"/>
  <c r="F75" i="6"/>
  <c r="C74" i="6"/>
  <c r="W71" i="6"/>
  <c r="A73" i="6"/>
  <c r="X71" i="6"/>
  <c r="AA71" i="6"/>
  <c r="R72" i="6" l="1"/>
  <c r="S72" i="6" s="1"/>
  <c r="AB73" i="6"/>
  <c r="G73" i="8"/>
  <c r="Y71" i="8"/>
  <c r="I71" i="8"/>
  <c r="J71" i="8"/>
  <c r="B74" i="8"/>
  <c r="D74" i="8" s="1"/>
  <c r="W73" i="8"/>
  <c r="AC70" i="8"/>
  <c r="U70" i="8"/>
  <c r="Z71" i="8"/>
  <c r="O71" i="8"/>
  <c r="R70" i="8"/>
  <c r="S70" i="8" s="1"/>
  <c r="C74" i="8"/>
  <c r="M74" i="8"/>
  <c r="AA74" i="8" s="1"/>
  <c r="F75" i="8"/>
  <c r="X73" i="8"/>
  <c r="L72" i="8"/>
  <c r="AB72" i="8" s="1"/>
  <c r="AD71" i="8"/>
  <c r="P71" i="8"/>
  <c r="M75" i="6"/>
  <c r="N75" i="6" s="1"/>
  <c r="D73" i="6"/>
  <c r="L74" i="6"/>
  <c r="F76" i="6"/>
  <c r="M76" i="6" s="1"/>
  <c r="N76" i="6" s="1"/>
  <c r="C75" i="6"/>
  <c r="G74" i="6"/>
  <c r="W72" i="6"/>
  <c r="A74" i="6"/>
  <c r="AA72" i="6"/>
  <c r="X72" i="6"/>
  <c r="R73" i="6" l="1"/>
  <c r="S73" i="6" s="1"/>
  <c r="AB74" i="6"/>
  <c r="G74" i="8"/>
  <c r="B75" i="8"/>
  <c r="D75" i="8" s="1"/>
  <c r="W74" i="8"/>
  <c r="X74" i="8"/>
  <c r="U71" i="8"/>
  <c r="AC71" i="8"/>
  <c r="N74" i="8"/>
  <c r="L73" i="8"/>
  <c r="AB73" i="8" s="1"/>
  <c r="AD72" i="8"/>
  <c r="F76" i="8"/>
  <c r="C75" i="8"/>
  <c r="M75" i="8"/>
  <c r="AA75" i="8" s="1"/>
  <c r="Z72" i="8"/>
  <c r="O72" i="8"/>
  <c r="R71" i="8"/>
  <c r="S71" i="8" s="1"/>
  <c r="P72" i="8"/>
  <c r="D74" i="6"/>
  <c r="L75" i="6"/>
  <c r="G75" i="6"/>
  <c r="F77" i="6"/>
  <c r="C76" i="6"/>
  <c r="W73" i="6"/>
  <c r="A75" i="6"/>
  <c r="X73" i="6"/>
  <c r="AA73" i="6"/>
  <c r="R74" i="6" l="1"/>
  <c r="S74" i="6" s="1"/>
  <c r="AB75" i="6"/>
  <c r="G75" i="8"/>
  <c r="U72" i="8"/>
  <c r="AC72" i="8"/>
  <c r="L74" i="8"/>
  <c r="AB74" i="8" s="1"/>
  <c r="AD73" i="8"/>
  <c r="N75" i="8"/>
  <c r="X75" i="8"/>
  <c r="M76" i="8"/>
  <c r="AA76" i="8" s="1"/>
  <c r="F77" i="8"/>
  <c r="C76" i="8"/>
  <c r="B76" i="8"/>
  <c r="D76" i="8" s="1"/>
  <c r="W75" i="8"/>
  <c r="Y72" i="8"/>
  <c r="J72" i="8"/>
  <c r="I72" i="8"/>
  <c r="R72" i="8"/>
  <c r="S72" i="8" s="1"/>
  <c r="Z73" i="8"/>
  <c r="O73" i="8"/>
  <c r="P73" i="8"/>
  <c r="M77" i="6"/>
  <c r="N77" i="6" s="1"/>
  <c r="D75" i="6"/>
  <c r="L76" i="6"/>
  <c r="F78" i="6"/>
  <c r="M78" i="6" s="1"/>
  <c r="N78" i="6" s="1"/>
  <c r="C77" i="6"/>
  <c r="G76" i="6"/>
  <c r="W74" i="6"/>
  <c r="A76" i="6"/>
  <c r="X74" i="6"/>
  <c r="AA74" i="6"/>
  <c r="N76" i="8" l="1"/>
  <c r="R75" i="6"/>
  <c r="S75" i="6" s="1"/>
  <c r="AB76" i="6"/>
  <c r="G76" i="8"/>
  <c r="X76" i="8"/>
  <c r="R73" i="8"/>
  <c r="S73" i="8" s="1"/>
  <c r="O74" i="8"/>
  <c r="Z74" i="8"/>
  <c r="F78" i="8"/>
  <c r="C77" i="8"/>
  <c r="M77" i="8"/>
  <c r="AA77" i="8" s="1"/>
  <c r="AD74" i="8"/>
  <c r="L75" i="8"/>
  <c r="P74" i="8"/>
  <c r="W76" i="8"/>
  <c r="B77" i="8"/>
  <c r="D77" i="8" s="1"/>
  <c r="AC73" i="8"/>
  <c r="U73" i="8"/>
  <c r="Y73" i="8"/>
  <c r="I73" i="8"/>
  <c r="J73" i="8"/>
  <c r="D76" i="6"/>
  <c r="L77" i="6"/>
  <c r="G77" i="6"/>
  <c r="L78" i="6" s="1"/>
  <c r="F79" i="6"/>
  <c r="C78" i="6"/>
  <c r="X75" i="6"/>
  <c r="AA75" i="6"/>
  <c r="W75" i="6"/>
  <c r="A77" i="6"/>
  <c r="P75" i="8" l="1"/>
  <c r="AB75" i="8"/>
  <c r="R77" i="6"/>
  <c r="S77" i="6" s="1"/>
  <c r="AB78" i="6"/>
  <c r="R76" i="6"/>
  <c r="S76" i="6" s="1"/>
  <c r="AB77" i="6"/>
  <c r="G77" i="8"/>
  <c r="F79" i="8"/>
  <c r="C78" i="8"/>
  <c r="M78" i="8"/>
  <c r="AA78" i="8" s="1"/>
  <c r="AD75" i="8"/>
  <c r="L76" i="8"/>
  <c r="AB76" i="8" s="1"/>
  <c r="Z75" i="8"/>
  <c r="O75" i="8"/>
  <c r="R74" i="8"/>
  <c r="S74" i="8" s="1"/>
  <c r="B78" i="8"/>
  <c r="D78" i="8" s="1"/>
  <c r="W77" i="8"/>
  <c r="X77" i="8"/>
  <c r="AC74" i="8"/>
  <c r="U74" i="8"/>
  <c r="Y74" i="8"/>
  <c r="I74" i="8"/>
  <c r="J74" i="8"/>
  <c r="N77" i="8"/>
  <c r="D77" i="6"/>
  <c r="M79" i="6"/>
  <c r="N79" i="6" s="1"/>
  <c r="F80" i="6"/>
  <c r="M80" i="6" s="1"/>
  <c r="N80" i="6" s="1"/>
  <c r="C79" i="6"/>
  <c r="G78" i="6"/>
  <c r="L79" i="6" s="1"/>
  <c r="AB79" i="6" s="1"/>
  <c r="W76" i="6"/>
  <c r="A78" i="6"/>
  <c r="X76" i="6"/>
  <c r="AA76" i="6"/>
  <c r="G78" i="8" l="1"/>
  <c r="Z76" i="8"/>
  <c r="O76" i="8"/>
  <c r="R75" i="8"/>
  <c r="S75" i="8" s="1"/>
  <c r="P76" i="8"/>
  <c r="N78" i="8"/>
  <c r="M79" i="8"/>
  <c r="AA79" i="8" s="1"/>
  <c r="F80" i="8"/>
  <c r="C79" i="8"/>
  <c r="Y75" i="8"/>
  <c r="I75" i="8"/>
  <c r="J75" i="8"/>
  <c r="U75" i="8"/>
  <c r="AC75" i="8"/>
  <c r="X78" i="8"/>
  <c r="AD76" i="8"/>
  <c r="L77" i="8"/>
  <c r="AB77" i="8" s="1"/>
  <c r="B79" i="8"/>
  <c r="D79" i="8" s="1"/>
  <c r="W78" i="8"/>
  <c r="R78" i="6"/>
  <c r="S78" i="6" s="1"/>
  <c r="G79" i="6"/>
  <c r="L80" i="6" s="1"/>
  <c r="D78" i="6"/>
  <c r="F81" i="6"/>
  <c r="C80" i="6"/>
  <c r="X77" i="6"/>
  <c r="AA77" i="6"/>
  <c r="W77" i="6"/>
  <c r="A79" i="6"/>
  <c r="R79" i="6" l="1"/>
  <c r="S79" i="6" s="1"/>
  <c r="AB80" i="6"/>
  <c r="N79" i="8"/>
  <c r="G79" i="8"/>
  <c r="Z77" i="8"/>
  <c r="O77" i="8"/>
  <c r="R76" i="8"/>
  <c r="S76" i="8" s="1"/>
  <c r="C80" i="8"/>
  <c r="M80" i="8"/>
  <c r="AA80" i="8" s="1"/>
  <c r="F81" i="8"/>
  <c r="L78" i="8"/>
  <c r="AD77" i="8"/>
  <c r="B80" i="8"/>
  <c r="D80" i="8" s="1"/>
  <c r="W79" i="8"/>
  <c r="Y76" i="8"/>
  <c r="J76" i="8"/>
  <c r="I76" i="8"/>
  <c r="P77" i="8"/>
  <c r="X79" i="8"/>
  <c r="AC76" i="8"/>
  <c r="U76" i="8"/>
  <c r="M81" i="6"/>
  <c r="N81" i="6" s="1"/>
  <c r="D79" i="6"/>
  <c r="F82" i="6"/>
  <c r="M82" i="6" s="1"/>
  <c r="N82" i="6" s="1"/>
  <c r="C81" i="6"/>
  <c r="G80" i="6"/>
  <c r="W78" i="6"/>
  <c r="A80" i="6"/>
  <c r="X78" i="6"/>
  <c r="AA78" i="6"/>
  <c r="P78" i="8" l="1"/>
  <c r="AB78" i="8"/>
  <c r="N80" i="8"/>
  <c r="G80" i="8"/>
  <c r="G81" i="8" s="1"/>
  <c r="L79" i="8"/>
  <c r="AB79" i="8" s="1"/>
  <c r="AD78" i="8"/>
  <c r="F82" i="8"/>
  <c r="C81" i="8"/>
  <c r="M81" i="8"/>
  <c r="AA81" i="8" s="1"/>
  <c r="Y77" i="8"/>
  <c r="I77" i="8"/>
  <c r="J77" i="8"/>
  <c r="U77" i="8"/>
  <c r="AC77" i="8"/>
  <c r="B81" i="8"/>
  <c r="D81" i="8" s="1"/>
  <c r="W80" i="8"/>
  <c r="Z78" i="8"/>
  <c r="O78" i="8"/>
  <c r="R77" i="8"/>
  <c r="S77" i="8" s="1"/>
  <c r="X80" i="8"/>
  <c r="D80" i="6"/>
  <c r="L81" i="6"/>
  <c r="G81" i="6"/>
  <c r="F83" i="6"/>
  <c r="C82" i="6"/>
  <c r="W79" i="6"/>
  <c r="A81" i="6"/>
  <c r="X79" i="6"/>
  <c r="AA79" i="6"/>
  <c r="R80" i="6" l="1"/>
  <c r="S80" i="6" s="1"/>
  <c r="AB81" i="6"/>
  <c r="L80" i="8"/>
  <c r="AB80" i="8" s="1"/>
  <c r="AD79" i="8"/>
  <c r="X81" i="8"/>
  <c r="B82" i="8"/>
  <c r="D82" i="8" s="1"/>
  <c r="W81" i="8"/>
  <c r="Y78" i="8"/>
  <c r="J78" i="8"/>
  <c r="I78" i="8"/>
  <c r="N81" i="8"/>
  <c r="U78" i="8"/>
  <c r="AC78" i="8"/>
  <c r="F83" i="8"/>
  <c r="C82" i="8"/>
  <c r="M82" i="8"/>
  <c r="AA82" i="8" s="1"/>
  <c r="R78" i="8"/>
  <c r="S78" i="8" s="1"/>
  <c r="O79" i="8"/>
  <c r="Z79" i="8"/>
  <c r="P79" i="8"/>
  <c r="M83" i="6"/>
  <c r="N83" i="6" s="1"/>
  <c r="D81" i="6"/>
  <c r="L82" i="6"/>
  <c r="F84" i="6"/>
  <c r="M84" i="6" s="1"/>
  <c r="N84" i="6" s="1"/>
  <c r="C83" i="6"/>
  <c r="G82" i="6"/>
  <c r="A82" i="6"/>
  <c r="X80" i="6"/>
  <c r="AA80" i="6"/>
  <c r="W80" i="6"/>
  <c r="R81" i="6" l="1"/>
  <c r="S81" i="6" s="1"/>
  <c r="AB82" i="6"/>
  <c r="G82" i="8"/>
  <c r="AD80" i="8"/>
  <c r="L81" i="8"/>
  <c r="AB81" i="8" s="1"/>
  <c r="AC79" i="8"/>
  <c r="U79" i="8"/>
  <c r="X82" i="8"/>
  <c r="Y79" i="8"/>
  <c r="J79" i="8"/>
  <c r="I79" i="8"/>
  <c r="N82" i="8"/>
  <c r="P81" i="8"/>
  <c r="M83" i="8"/>
  <c r="AA83" i="8" s="1"/>
  <c r="F84" i="8"/>
  <c r="C83" i="8"/>
  <c r="B83" i="8"/>
  <c r="D83" i="8" s="1"/>
  <c r="W82" i="8"/>
  <c r="R79" i="8"/>
  <c r="S79" i="8" s="1"/>
  <c r="Z80" i="8"/>
  <c r="O80" i="8"/>
  <c r="P80" i="8"/>
  <c r="D82" i="6"/>
  <c r="L83" i="6"/>
  <c r="G83" i="6"/>
  <c r="F85" i="6"/>
  <c r="C84" i="6"/>
  <c r="W81" i="6"/>
  <c r="A83" i="6"/>
  <c r="X81" i="6"/>
  <c r="AA81" i="6"/>
  <c r="R82" i="6" l="1"/>
  <c r="S82" i="6" s="1"/>
  <c r="AB83" i="6"/>
  <c r="G83" i="8"/>
  <c r="L82" i="8"/>
  <c r="AD81" i="8"/>
  <c r="X83" i="8"/>
  <c r="Z81" i="8"/>
  <c r="O81" i="8"/>
  <c r="R80" i="8"/>
  <c r="S80" i="8" s="1"/>
  <c r="B84" i="8"/>
  <c r="D84" i="8" s="1"/>
  <c r="W83" i="8"/>
  <c r="Y80" i="8"/>
  <c r="I80" i="8"/>
  <c r="J80" i="8"/>
  <c r="N83" i="8"/>
  <c r="AC80" i="8"/>
  <c r="U80" i="8"/>
  <c r="C84" i="8"/>
  <c r="M84" i="8"/>
  <c r="AA84" i="8" s="1"/>
  <c r="F85" i="8"/>
  <c r="M85" i="6"/>
  <c r="N85" i="6" s="1"/>
  <c r="D83" i="6"/>
  <c r="L84" i="6"/>
  <c r="F86" i="6"/>
  <c r="M86" i="6" s="1"/>
  <c r="N86" i="6" s="1"/>
  <c r="C85" i="6"/>
  <c r="G84" i="6"/>
  <c r="L85" i="6" s="1"/>
  <c r="X82" i="6"/>
  <c r="AA82" i="6"/>
  <c r="W82" i="6"/>
  <c r="A84" i="6"/>
  <c r="P82" i="8" l="1"/>
  <c r="AB82" i="8"/>
  <c r="AB85" i="6"/>
  <c r="R83" i="6"/>
  <c r="S83" i="6" s="1"/>
  <c r="AB84" i="6"/>
  <c r="G84" i="8"/>
  <c r="X84" i="8"/>
  <c r="U81" i="8"/>
  <c r="AC81" i="8"/>
  <c r="F86" i="8"/>
  <c r="C85" i="8"/>
  <c r="M85" i="8"/>
  <c r="AA85" i="8" s="1"/>
  <c r="L83" i="8"/>
  <c r="AB83" i="8" s="1"/>
  <c r="AD82" i="8"/>
  <c r="N84" i="8"/>
  <c r="B85" i="8"/>
  <c r="D85" i="8" s="1"/>
  <c r="W84" i="8"/>
  <c r="Y81" i="8"/>
  <c r="J81" i="8"/>
  <c r="I81" i="8"/>
  <c r="Z82" i="8"/>
  <c r="O82" i="8"/>
  <c r="R81" i="8"/>
  <c r="S81" i="8" s="1"/>
  <c r="R84" i="6"/>
  <c r="S84" i="6" s="1"/>
  <c r="G85" i="6"/>
  <c r="L86" i="6" s="1"/>
  <c r="D84" i="6"/>
  <c r="F87" i="6"/>
  <c r="C86" i="6"/>
  <c r="A85" i="6"/>
  <c r="X83" i="6"/>
  <c r="AA83" i="6"/>
  <c r="W83" i="6"/>
  <c r="R85" i="6" l="1"/>
  <c r="S85" i="6" s="1"/>
  <c r="AB86" i="6"/>
  <c r="G85" i="8"/>
  <c r="U82" i="8"/>
  <c r="AC82" i="8"/>
  <c r="Y83" i="8"/>
  <c r="J83" i="8"/>
  <c r="I83" i="8"/>
  <c r="Y82" i="8"/>
  <c r="I82" i="8"/>
  <c r="J82" i="8"/>
  <c r="Z83" i="8"/>
  <c r="O83" i="8"/>
  <c r="R82" i="8"/>
  <c r="S82" i="8" s="1"/>
  <c r="X85" i="8"/>
  <c r="L84" i="8"/>
  <c r="AB84" i="8" s="1"/>
  <c r="AD83" i="8"/>
  <c r="P83" i="8"/>
  <c r="N85" i="8"/>
  <c r="W85" i="8"/>
  <c r="B86" i="8"/>
  <c r="D86" i="8" s="1"/>
  <c r="F87" i="8"/>
  <c r="M86" i="8"/>
  <c r="AA86" i="8" s="1"/>
  <c r="C86" i="8"/>
  <c r="D85" i="6"/>
  <c r="M87" i="6"/>
  <c r="N87" i="6" s="1"/>
  <c r="F88" i="6"/>
  <c r="M88" i="6" s="1"/>
  <c r="N88" i="6" s="1"/>
  <c r="C87" i="6"/>
  <c r="G86" i="6"/>
  <c r="W84" i="6"/>
  <c r="A86" i="6"/>
  <c r="X84" i="6"/>
  <c r="AA84" i="6"/>
  <c r="G86" i="8" l="1"/>
  <c r="Y84" i="8"/>
  <c r="J84" i="8"/>
  <c r="I84" i="8"/>
  <c r="R83" i="8"/>
  <c r="S83" i="8" s="1"/>
  <c r="Z84" i="8"/>
  <c r="O84" i="8"/>
  <c r="B87" i="8"/>
  <c r="D87" i="8" s="1"/>
  <c r="W86" i="8"/>
  <c r="AC83" i="8"/>
  <c r="U83" i="8"/>
  <c r="X86" i="8"/>
  <c r="AD84" i="8"/>
  <c r="L85" i="8"/>
  <c r="M87" i="8"/>
  <c r="AA87" i="8" s="1"/>
  <c r="C87" i="8"/>
  <c r="F88" i="8"/>
  <c r="N86" i="8"/>
  <c r="P84" i="8"/>
  <c r="D86" i="6"/>
  <c r="L87" i="6"/>
  <c r="G87" i="6"/>
  <c r="L88" i="6" s="1"/>
  <c r="F89" i="6"/>
  <c r="C88" i="6"/>
  <c r="X85" i="6"/>
  <c r="AA85" i="6"/>
  <c r="W85" i="6"/>
  <c r="A87" i="6"/>
  <c r="P85" i="8" l="1"/>
  <c r="AB85" i="8"/>
  <c r="AB88" i="6"/>
  <c r="R86" i="6"/>
  <c r="S86" i="6" s="1"/>
  <c r="AB87" i="6"/>
  <c r="N87" i="8"/>
  <c r="G87" i="8"/>
  <c r="Y85" i="8"/>
  <c r="J85" i="8"/>
  <c r="I85" i="8"/>
  <c r="X87" i="8"/>
  <c r="B88" i="8"/>
  <c r="D88" i="8" s="1"/>
  <c r="W87" i="8"/>
  <c r="C88" i="8"/>
  <c r="M88" i="8"/>
  <c r="AA88" i="8" s="1"/>
  <c r="F89" i="8"/>
  <c r="Z85" i="8"/>
  <c r="O85" i="8"/>
  <c r="R84" i="8"/>
  <c r="S84" i="8" s="1"/>
  <c r="AC84" i="8"/>
  <c r="U84" i="8"/>
  <c r="L86" i="8"/>
  <c r="AD85" i="8"/>
  <c r="R87" i="6"/>
  <c r="S87" i="6" s="1"/>
  <c r="D87" i="6"/>
  <c r="M89" i="6"/>
  <c r="N89" i="6"/>
  <c r="F90" i="6"/>
  <c r="M90" i="6" s="1"/>
  <c r="N90" i="6" s="1"/>
  <c r="C89" i="6"/>
  <c r="G88" i="6"/>
  <c r="W86" i="6"/>
  <c r="A88" i="6"/>
  <c r="X86" i="6"/>
  <c r="AA86" i="6"/>
  <c r="P86" i="8" l="1"/>
  <c r="AB86" i="8"/>
  <c r="G88" i="8"/>
  <c r="U85" i="8"/>
  <c r="AC85" i="8"/>
  <c r="X88" i="8"/>
  <c r="B89" i="8"/>
  <c r="D89" i="8" s="1"/>
  <c r="W88" i="8"/>
  <c r="L87" i="8"/>
  <c r="AB87" i="8" s="1"/>
  <c r="AD86" i="8"/>
  <c r="F90" i="8"/>
  <c r="C89" i="8"/>
  <c r="M89" i="8"/>
  <c r="AA89" i="8" s="1"/>
  <c r="N88" i="8"/>
  <c r="Z86" i="8"/>
  <c r="O86" i="8"/>
  <c r="R85" i="8"/>
  <c r="S85" i="8" s="1"/>
  <c r="D88" i="6"/>
  <c r="L89" i="6"/>
  <c r="G89" i="6"/>
  <c r="F91" i="6"/>
  <c r="C90" i="6"/>
  <c r="W87" i="6"/>
  <c r="A89" i="6"/>
  <c r="AA87" i="6"/>
  <c r="X87" i="6"/>
  <c r="R88" i="6" l="1"/>
  <c r="S88" i="6" s="1"/>
  <c r="AB89" i="6"/>
  <c r="G89" i="8"/>
  <c r="Y86" i="8"/>
  <c r="I86" i="8"/>
  <c r="J86" i="8"/>
  <c r="X89" i="8"/>
  <c r="R86" i="8"/>
  <c r="S86" i="8" s="1"/>
  <c r="Z87" i="8"/>
  <c r="O87" i="8"/>
  <c r="P87" i="8"/>
  <c r="L88" i="8"/>
  <c r="AD87" i="8"/>
  <c r="N89" i="8"/>
  <c r="B90" i="8"/>
  <c r="D90" i="8" s="1"/>
  <c r="W89" i="8"/>
  <c r="U86" i="8"/>
  <c r="AC86" i="8"/>
  <c r="C90" i="8"/>
  <c r="M90" i="8"/>
  <c r="AA90" i="8" s="1"/>
  <c r="F91" i="8"/>
  <c r="M91" i="6"/>
  <c r="N91" i="6" s="1"/>
  <c r="D89" i="6"/>
  <c r="L90" i="6"/>
  <c r="F92" i="6"/>
  <c r="M92" i="6" s="1"/>
  <c r="N92" i="6" s="1"/>
  <c r="C91" i="6"/>
  <c r="G90" i="6"/>
  <c r="W88" i="6"/>
  <c r="A90" i="6"/>
  <c r="X88" i="6"/>
  <c r="AA88" i="6"/>
  <c r="P88" i="8" l="1"/>
  <c r="AB88" i="8"/>
  <c r="R89" i="6"/>
  <c r="S89" i="6" s="1"/>
  <c r="AB90" i="6"/>
  <c r="G90" i="8"/>
  <c r="Y88" i="8"/>
  <c r="I88" i="8"/>
  <c r="J88" i="8"/>
  <c r="X90" i="8"/>
  <c r="AC87" i="8"/>
  <c r="U87" i="8"/>
  <c r="P89" i="8"/>
  <c r="B91" i="8"/>
  <c r="D91" i="8" s="1"/>
  <c r="W90" i="8"/>
  <c r="R87" i="8"/>
  <c r="S87" i="8" s="1"/>
  <c r="O88" i="8"/>
  <c r="Z88" i="8"/>
  <c r="Y87" i="8"/>
  <c r="J87" i="8"/>
  <c r="I87" i="8"/>
  <c r="N90" i="8"/>
  <c r="C91" i="8"/>
  <c r="M91" i="8"/>
  <c r="AA91" i="8" s="1"/>
  <c r="F92" i="8"/>
  <c r="AD88" i="8"/>
  <c r="L89" i="8"/>
  <c r="AB89" i="8" s="1"/>
  <c r="D90" i="6"/>
  <c r="L91" i="6"/>
  <c r="G91" i="6"/>
  <c r="L92" i="6" s="1"/>
  <c r="F93" i="6"/>
  <c r="C92" i="6"/>
  <c r="A91" i="6"/>
  <c r="X89" i="6"/>
  <c r="AA89" i="6"/>
  <c r="W89" i="6"/>
  <c r="R90" i="6" l="1"/>
  <c r="S90" i="6" s="1"/>
  <c r="AB91" i="6"/>
  <c r="R91" i="6"/>
  <c r="S91" i="6" s="1"/>
  <c r="AB92" i="6"/>
  <c r="G91" i="8"/>
  <c r="Y89" i="8"/>
  <c r="I89" i="8"/>
  <c r="J89" i="8"/>
  <c r="F93" i="8"/>
  <c r="C92" i="8"/>
  <c r="M92" i="8"/>
  <c r="AA92" i="8" s="1"/>
  <c r="N91" i="8"/>
  <c r="L90" i="8"/>
  <c r="AD89" i="8"/>
  <c r="Z89" i="8"/>
  <c r="O89" i="8"/>
  <c r="R88" i="8"/>
  <c r="S88" i="8" s="1"/>
  <c r="X91" i="8"/>
  <c r="AC88" i="8"/>
  <c r="U88" i="8"/>
  <c r="B92" i="8"/>
  <c r="D92" i="8" s="1"/>
  <c r="W91" i="8"/>
  <c r="M93" i="6"/>
  <c r="N93" i="6" s="1"/>
  <c r="D91" i="6"/>
  <c r="F94" i="6"/>
  <c r="M94" i="6" s="1"/>
  <c r="N94" i="6" s="1"/>
  <c r="C93" i="6"/>
  <c r="G92" i="6"/>
  <c r="A92" i="6"/>
  <c r="X90" i="6"/>
  <c r="AA90" i="6"/>
  <c r="W90" i="6"/>
  <c r="P90" i="8" l="1"/>
  <c r="AB90" i="8"/>
  <c r="G92" i="8"/>
  <c r="F94" i="8"/>
  <c r="C93" i="8"/>
  <c r="M93" i="8"/>
  <c r="AA93" i="8" s="1"/>
  <c r="U89" i="8"/>
  <c r="AC89" i="8"/>
  <c r="Y90" i="8"/>
  <c r="J90" i="8"/>
  <c r="I90" i="8"/>
  <c r="O90" i="8"/>
  <c r="Z90" i="8"/>
  <c r="R89" i="8"/>
  <c r="S89" i="8" s="1"/>
  <c r="X92" i="8"/>
  <c r="B93" i="8"/>
  <c r="D93" i="8" s="1"/>
  <c r="W92" i="8"/>
  <c r="AD90" i="8"/>
  <c r="L91" i="8"/>
  <c r="N92" i="8"/>
  <c r="D92" i="6"/>
  <c r="L93" i="6"/>
  <c r="G93" i="6"/>
  <c r="F95" i="6"/>
  <c r="C94" i="6"/>
  <c r="W91" i="6"/>
  <c r="X91" i="6"/>
  <c r="AA91" i="6"/>
  <c r="A93" i="6"/>
  <c r="P91" i="8" l="1"/>
  <c r="AB91" i="8"/>
  <c r="R92" i="6"/>
  <c r="S92" i="6" s="1"/>
  <c r="AB93" i="6"/>
  <c r="G93" i="8"/>
  <c r="AC90" i="8"/>
  <c r="U90" i="8"/>
  <c r="X93" i="8"/>
  <c r="Y91" i="8"/>
  <c r="I91" i="8"/>
  <c r="J91" i="8"/>
  <c r="AD91" i="8"/>
  <c r="L92" i="8"/>
  <c r="AB92" i="8" s="1"/>
  <c r="N93" i="8"/>
  <c r="Z91" i="8"/>
  <c r="O91" i="8"/>
  <c r="R90" i="8"/>
  <c r="S90" i="8" s="1"/>
  <c r="B94" i="8"/>
  <c r="D94" i="8" s="1"/>
  <c r="W93" i="8"/>
  <c r="M94" i="8"/>
  <c r="AA94" i="8" s="1"/>
  <c r="F95" i="8"/>
  <c r="C94" i="8"/>
  <c r="M95" i="6"/>
  <c r="N95" i="6" s="1"/>
  <c r="D93" i="6"/>
  <c r="L94" i="6"/>
  <c r="F96" i="6"/>
  <c r="M96" i="6" s="1"/>
  <c r="N96" i="6" s="1"/>
  <c r="C95" i="6"/>
  <c r="G94" i="6"/>
  <c r="X92" i="6"/>
  <c r="AA92" i="6"/>
  <c r="W92" i="6"/>
  <c r="A94" i="6"/>
  <c r="R93" i="6" l="1"/>
  <c r="S93" i="6" s="1"/>
  <c r="AB94" i="6"/>
  <c r="G94" i="8"/>
  <c r="X94" i="8"/>
  <c r="L93" i="8"/>
  <c r="AB93" i="8" s="1"/>
  <c r="AD92" i="8"/>
  <c r="N94" i="8"/>
  <c r="AC91" i="8"/>
  <c r="U91" i="8"/>
  <c r="Z92" i="8"/>
  <c r="O92" i="8"/>
  <c r="R91" i="8"/>
  <c r="S91" i="8" s="1"/>
  <c r="C95" i="8"/>
  <c r="M95" i="8"/>
  <c r="AA95" i="8" s="1"/>
  <c r="F96" i="8"/>
  <c r="B95" i="8"/>
  <c r="D95" i="8" s="1"/>
  <c r="W94" i="8"/>
  <c r="P93" i="8"/>
  <c r="P92" i="8"/>
  <c r="D94" i="6"/>
  <c r="L95" i="6"/>
  <c r="G95" i="6"/>
  <c r="L96" i="6" s="1"/>
  <c r="AB96" i="6" s="1"/>
  <c r="F97" i="6"/>
  <c r="C96" i="6"/>
  <c r="X93" i="6"/>
  <c r="AA93" i="6"/>
  <c r="A95" i="6"/>
  <c r="W93" i="6"/>
  <c r="R94" i="6" l="1"/>
  <c r="S94" i="6" s="1"/>
  <c r="AB95" i="6"/>
  <c r="G95" i="8"/>
  <c r="Z93" i="8"/>
  <c r="O93" i="8"/>
  <c r="R92" i="8"/>
  <c r="S92" i="8" s="1"/>
  <c r="U92" i="8"/>
  <c r="AC92" i="8"/>
  <c r="Y92" i="8"/>
  <c r="J92" i="8"/>
  <c r="I92" i="8"/>
  <c r="B96" i="8"/>
  <c r="D96" i="8" s="1"/>
  <c r="W95" i="8"/>
  <c r="X95" i="8"/>
  <c r="L94" i="8"/>
  <c r="AB94" i="8" s="1"/>
  <c r="AD93" i="8"/>
  <c r="Y93" i="8"/>
  <c r="I93" i="8"/>
  <c r="J93" i="8"/>
  <c r="F97" i="8"/>
  <c r="C96" i="8"/>
  <c r="M96" i="8"/>
  <c r="AA96" i="8" s="1"/>
  <c r="N95" i="8"/>
  <c r="R95" i="6"/>
  <c r="S95" i="6" s="1"/>
  <c r="M97" i="6"/>
  <c r="N97" i="6" s="1"/>
  <c r="D95" i="6"/>
  <c r="F98" i="6"/>
  <c r="M98" i="6" s="1"/>
  <c r="N98" i="6" s="1"/>
  <c r="C97" i="6"/>
  <c r="G96" i="6"/>
  <c r="A96" i="6"/>
  <c r="W94" i="6"/>
  <c r="X94" i="6"/>
  <c r="AA94" i="6"/>
  <c r="N96" i="8" l="1"/>
  <c r="G96" i="8"/>
  <c r="X96" i="8"/>
  <c r="Z94" i="8"/>
  <c r="O94" i="8"/>
  <c r="R93" i="8"/>
  <c r="S93" i="8" s="1"/>
  <c r="U93" i="8"/>
  <c r="AC93" i="8"/>
  <c r="Y94" i="8"/>
  <c r="J94" i="8"/>
  <c r="I94" i="8"/>
  <c r="B97" i="8"/>
  <c r="D97" i="8" s="1"/>
  <c r="W96" i="8"/>
  <c r="C97" i="8"/>
  <c r="F98" i="8"/>
  <c r="M97" i="8"/>
  <c r="AA97" i="8" s="1"/>
  <c r="L95" i="8"/>
  <c r="AD94" i="8"/>
  <c r="P94" i="8"/>
  <c r="D96" i="6"/>
  <c r="L97" i="6"/>
  <c r="G97" i="6"/>
  <c r="F99" i="6"/>
  <c r="C98" i="6"/>
  <c r="X95" i="6"/>
  <c r="AA95" i="6"/>
  <c r="A97" i="6"/>
  <c r="W95" i="6"/>
  <c r="P95" i="8" l="1"/>
  <c r="AB95" i="8"/>
  <c r="R96" i="6"/>
  <c r="S96" i="6" s="1"/>
  <c r="AB97" i="6"/>
  <c r="N97" i="8"/>
  <c r="G97" i="8"/>
  <c r="AD95" i="8"/>
  <c r="L96" i="8"/>
  <c r="AB96" i="8" s="1"/>
  <c r="F99" i="8"/>
  <c r="C98" i="8"/>
  <c r="M98" i="8"/>
  <c r="AA98" i="8" s="1"/>
  <c r="B98" i="8"/>
  <c r="D98" i="8" s="1"/>
  <c r="W97" i="8"/>
  <c r="R94" i="8"/>
  <c r="S94" i="8" s="1"/>
  <c r="Z95" i="8"/>
  <c r="O95" i="8"/>
  <c r="X97" i="8"/>
  <c r="AC94" i="8"/>
  <c r="U94" i="8"/>
  <c r="M99" i="6"/>
  <c r="N99" i="6" s="1"/>
  <c r="D97" i="6"/>
  <c r="L98" i="6"/>
  <c r="F100" i="6"/>
  <c r="M100" i="6" s="1"/>
  <c r="N100" i="6" s="1"/>
  <c r="C99" i="6"/>
  <c r="G98" i="6"/>
  <c r="A98" i="6"/>
  <c r="W96" i="6"/>
  <c r="X96" i="6"/>
  <c r="AA96" i="6"/>
  <c r="G98" i="8" l="1"/>
  <c r="R97" i="6"/>
  <c r="S97" i="6" s="1"/>
  <c r="AB98" i="6"/>
  <c r="N98" i="8"/>
  <c r="X98" i="8"/>
  <c r="L97" i="8"/>
  <c r="AB97" i="8" s="1"/>
  <c r="AD96" i="8"/>
  <c r="B99" i="8"/>
  <c r="D99" i="8" s="1"/>
  <c r="W98" i="8"/>
  <c r="Z96" i="8"/>
  <c r="O96" i="8"/>
  <c r="R95" i="8"/>
  <c r="S95" i="8" s="1"/>
  <c r="P96" i="8"/>
  <c r="F100" i="8"/>
  <c r="C99" i="8"/>
  <c r="M99" i="8"/>
  <c r="AA99" i="8" s="1"/>
  <c r="AC95" i="8"/>
  <c r="U95" i="8"/>
  <c r="Y95" i="8"/>
  <c r="I95" i="8"/>
  <c r="J95" i="8"/>
  <c r="D98" i="6"/>
  <c r="L99" i="6"/>
  <c r="G99" i="6"/>
  <c r="L100" i="6" s="1"/>
  <c r="AB100" i="6" s="1"/>
  <c r="F101" i="6"/>
  <c r="C100" i="6"/>
  <c r="W97" i="6"/>
  <c r="AA97" i="6"/>
  <c r="X97" i="6"/>
  <c r="A99" i="6"/>
  <c r="R98" i="6" l="1"/>
  <c r="S98" i="6" s="1"/>
  <c r="AB99" i="6"/>
  <c r="G99" i="8"/>
  <c r="N99" i="8"/>
  <c r="M100" i="8"/>
  <c r="AA100" i="8" s="1"/>
  <c r="F101" i="8"/>
  <c r="C100" i="8"/>
  <c r="Z97" i="8"/>
  <c r="O97" i="8"/>
  <c r="R96" i="8"/>
  <c r="S96" i="8" s="1"/>
  <c r="P97" i="8"/>
  <c r="U96" i="8"/>
  <c r="AC96" i="8"/>
  <c r="B100" i="8"/>
  <c r="D100" i="8" s="1"/>
  <c r="W99" i="8"/>
  <c r="L98" i="8"/>
  <c r="AB98" i="8" s="1"/>
  <c r="AD97" i="8"/>
  <c r="Y97" i="8"/>
  <c r="I97" i="8"/>
  <c r="J97" i="8"/>
  <c r="Y96" i="8"/>
  <c r="J96" i="8"/>
  <c r="I96" i="8"/>
  <c r="X99" i="8"/>
  <c r="R99" i="6"/>
  <c r="S99" i="6" s="1"/>
  <c r="M101" i="6"/>
  <c r="N101" i="6" s="1"/>
  <c r="D99" i="6"/>
  <c r="G100" i="6"/>
  <c r="L101" i="6" s="1"/>
  <c r="AB101" i="6" s="1"/>
  <c r="F102" i="6"/>
  <c r="M102" i="6" s="1"/>
  <c r="N102" i="6" s="1"/>
  <c r="C101" i="6"/>
  <c r="X98" i="6"/>
  <c r="AA98" i="6"/>
  <c r="W98" i="6"/>
  <c r="A100" i="6"/>
  <c r="N100" i="8" l="1"/>
  <c r="G100" i="8"/>
  <c r="R100" i="6"/>
  <c r="S100" i="6" s="1"/>
  <c r="Z98" i="8"/>
  <c r="O98" i="8"/>
  <c r="R97" i="8"/>
  <c r="S97" i="8" s="1"/>
  <c r="P98" i="8"/>
  <c r="B101" i="8"/>
  <c r="D101" i="8" s="1"/>
  <c r="W100" i="8"/>
  <c r="Y98" i="8"/>
  <c r="J98" i="8"/>
  <c r="I98" i="8"/>
  <c r="U97" i="8"/>
  <c r="AC97" i="8"/>
  <c r="C101" i="8"/>
  <c r="M101" i="8"/>
  <c r="AA101" i="8" s="1"/>
  <c r="F102" i="8"/>
  <c r="L99" i="8"/>
  <c r="AB99" i="8" s="1"/>
  <c r="AD98" i="8"/>
  <c r="X100" i="8"/>
  <c r="D100" i="6"/>
  <c r="F103" i="6"/>
  <c r="C102" i="6"/>
  <c r="G101" i="6"/>
  <c r="L102" i="6" s="1"/>
  <c r="A101" i="6"/>
  <c r="W99" i="6"/>
  <c r="AA99" i="6"/>
  <c r="X99" i="6"/>
  <c r="R101" i="6" l="1"/>
  <c r="S101" i="6" s="1"/>
  <c r="AB102" i="6"/>
  <c r="G101" i="8"/>
  <c r="Y99" i="8"/>
  <c r="I99" i="8"/>
  <c r="J99" i="8"/>
  <c r="X101" i="8"/>
  <c r="Z99" i="8"/>
  <c r="O99" i="8"/>
  <c r="R98" i="8"/>
  <c r="S98" i="8" s="1"/>
  <c r="P99" i="8"/>
  <c r="L100" i="8"/>
  <c r="AB100" i="8" s="1"/>
  <c r="AD99" i="8"/>
  <c r="F103" i="8"/>
  <c r="C102" i="8"/>
  <c r="M102" i="8"/>
  <c r="AA102" i="8" s="1"/>
  <c r="N101" i="8"/>
  <c r="U98" i="8"/>
  <c r="AC98" i="8"/>
  <c r="B102" i="8"/>
  <c r="D102" i="8" s="1"/>
  <c r="W101" i="8"/>
  <c r="M103" i="6"/>
  <c r="N103" i="6" s="1"/>
  <c r="G102" i="6"/>
  <c r="D101" i="6"/>
  <c r="F104" i="6"/>
  <c r="M104" i="6" s="1"/>
  <c r="N104" i="6" s="1"/>
  <c r="C103" i="6"/>
  <c r="A102" i="6"/>
  <c r="X100" i="6"/>
  <c r="AA100" i="6"/>
  <c r="W100" i="6"/>
  <c r="N102" i="8" l="1"/>
  <c r="G102" i="8"/>
  <c r="L101" i="8"/>
  <c r="AB101" i="8" s="1"/>
  <c r="AD100" i="8"/>
  <c r="X102" i="8"/>
  <c r="B103" i="8"/>
  <c r="D103" i="8" s="1"/>
  <c r="W102" i="8"/>
  <c r="P101" i="8"/>
  <c r="U99" i="8"/>
  <c r="AC99" i="8"/>
  <c r="F104" i="8"/>
  <c r="C103" i="8"/>
  <c r="M103" i="8"/>
  <c r="AA103" i="8" s="1"/>
  <c r="Z100" i="8"/>
  <c r="O100" i="8"/>
  <c r="R99" i="8"/>
  <c r="S99" i="8" s="1"/>
  <c r="P100" i="8"/>
  <c r="D102" i="6"/>
  <c r="L103" i="6"/>
  <c r="F105" i="6"/>
  <c r="C104" i="6"/>
  <c r="G103" i="6"/>
  <c r="W101" i="6"/>
  <c r="AA101" i="6"/>
  <c r="X101" i="6"/>
  <c r="A103" i="6"/>
  <c r="G103" i="8" l="1"/>
  <c r="R102" i="6"/>
  <c r="S102" i="6" s="1"/>
  <c r="AB103" i="6"/>
  <c r="Y100" i="8"/>
  <c r="J100" i="8"/>
  <c r="I100" i="8"/>
  <c r="M104" i="8"/>
  <c r="AA104" i="8" s="1"/>
  <c r="F105" i="8"/>
  <c r="C104" i="8"/>
  <c r="B104" i="8"/>
  <c r="D104" i="8" s="1"/>
  <c r="W103" i="8"/>
  <c r="X103" i="8"/>
  <c r="R100" i="8"/>
  <c r="S100" i="8" s="1"/>
  <c r="Z101" i="8"/>
  <c r="O101" i="8"/>
  <c r="AD101" i="8"/>
  <c r="L102" i="8"/>
  <c r="AB102" i="8" s="1"/>
  <c r="AC100" i="8"/>
  <c r="U100" i="8"/>
  <c r="N103" i="8"/>
  <c r="M105" i="6"/>
  <c r="N105" i="6" s="1"/>
  <c r="D103" i="6"/>
  <c r="L104" i="6"/>
  <c r="G104" i="6"/>
  <c r="F106" i="6"/>
  <c r="M106" i="6" s="1"/>
  <c r="N106" i="6" s="1"/>
  <c r="C105" i="6"/>
  <c r="A104" i="6"/>
  <c r="W102" i="6"/>
  <c r="X102" i="6"/>
  <c r="AA102" i="6"/>
  <c r="R103" i="6" l="1"/>
  <c r="S103" i="6" s="1"/>
  <c r="AB104" i="6"/>
  <c r="G104" i="8"/>
  <c r="L103" i="8"/>
  <c r="AB103" i="8" s="1"/>
  <c r="AD102" i="8"/>
  <c r="Z102" i="8"/>
  <c r="O102" i="8"/>
  <c r="R101" i="8"/>
  <c r="S101" i="8" s="1"/>
  <c r="P102" i="8"/>
  <c r="N104" i="8"/>
  <c r="Y101" i="8"/>
  <c r="J101" i="8"/>
  <c r="I101" i="8"/>
  <c r="AC101" i="8"/>
  <c r="U101" i="8"/>
  <c r="X104" i="8"/>
  <c r="C105" i="8"/>
  <c r="M105" i="8"/>
  <c r="AA105" i="8" s="1"/>
  <c r="F106" i="8"/>
  <c r="B105" i="8"/>
  <c r="D105" i="8" s="1"/>
  <c r="W104" i="8"/>
  <c r="D104" i="6"/>
  <c r="L105" i="6"/>
  <c r="F107" i="6"/>
  <c r="C106" i="6"/>
  <c r="G105" i="6"/>
  <c r="L106" i="6" s="1"/>
  <c r="AB106" i="6" s="1"/>
  <c r="W103" i="6"/>
  <c r="AA103" i="6"/>
  <c r="X103" i="6"/>
  <c r="A105" i="6"/>
  <c r="P103" i="8" l="1"/>
  <c r="R104" i="6"/>
  <c r="S104" i="6" s="1"/>
  <c r="AB105" i="6"/>
  <c r="G105" i="8"/>
  <c r="B106" i="8"/>
  <c r="D106" i="8" s="1"/>
  <c r="W105" i="8"/>
  <c r="L104" i="8"/>
  <c r="AD103" i="8"/>
  <c r="Y102" i="8"/>
  <c r="J102" i="8"/>
  <c r="I102" i="8"/>
  <c r="X105" i="8"/>
  <c r="F107" i="8"/>
  <c r="C106" i="8"/>
  <c r="M106" i="8"/>
  <c r="AA106" i="8" s="1"/>
  <c r="N105" i="8"/>
  <c r="U102" i="8"/>
  <c r="AC102" i="8"/>
  <c r="Z103" i="8"/>
  <c r="O103" i="8"/>
  <c r="R102" i="8"/>
  <c r="S102" i="8" s="1"/>
  <c r="R105" i="6"/>
  <c r="S105" i="6" s="1"/>
  <c r="M107" i="6"/>
  <c r="N107" i="6" s="1"/>
  <c r="G106" i="6"/>
  <c r="L107" i="6" s="1"/>
  <c r="D105" i="6"/>
  <c r="F108" i="6"/>
  <c r="M108" i="6" s="1"/>
  <c r="N108" i="6" s="1"/>
  <c r="C107" i="6"/>
  <c r="X104" i="6"/>
  <c r="AA104" i="6"/>
  <c r="W104" i="6"/>
  <c r="A106" i="6"/>
  <c r="P104" i="8" l="1"/>
  <c r="AB104" i="8"/>
  <c r="R106" i="6"/>
  <c r="S106" i="6" s="1"/>
  <c r="AB107" i="6"/>
  <c r="G106" i="8"/>
  <c r="L105" i="8"/>
  <c r="AB105" i="8" s="1"/>
  <c r="AD104" i="8"/>
  <c r="X106" i="8"/>
  <c r="B107" i="8"/>
  <c r="D107" i="8" s="1"/>
  <c r="W106" i="8"/>
  <c r="U103" i="8"/>
  <c r="AC103" i="8"/>
  <c r="R103" i="8"/>
  <c r="S103" i="8" s="1"/>
  <c r="Z104" i="8"/>
  <c r="O104" i="8"/>
  <c r="N106" i="8"/>
  <c r="Y103" i="8"/>
  <c r="I103" i="8"/>
  <c r="J103" i="8"/>
  <c r="F108" i="8"/>
  <c r="C107" i="8"/>
  <c r="M107" i="8"/>
  <c r="AA107" i="8" s="1"/>
  <c r="D106" i="6"/>
  <c r="F109" i="6"/>
  <c r="M109" i="6" s="1"/>
  <c r="N109" i="6" s="1"/>
  <c r="C108" i="6"/>
  <c r="G107" i="6"/>
  <c r="L108" i="6" s="1"/>
  <c r="W105" i="6"/>
  <c r="AA105" i="6"/>
  <c r="X105" i="6"/>
  <c r="A107" i="6"/>
  <c r="P105" i="8" l="1"/>
  <c r="R107" i="6"/>
  <c r="S107" i="6" s="1"/>
  <c r="AB108" i="6"/>
  <c r="G107" i="8"/>
  <c r="Y105" i="8"/>
  <c r="I105" i="8"/>
  <c r="J105" i="8"/>
  <c r="B108" i="8"/>
  <c r="D108" i="8" s="1"/>
  <c r="W107" i="8"/>
  <c r="N107" i="8"/>
  <c r="AD105" i="8"/>
  <c r="L106" i="8"/>
  <c r="X107" i="8"/>
  <c r="AC104" i="8"/>
  <c r="U104" i="8"/>
  <c r="M108" i="8"/>
  <c r="AA108" i="8" s="1"/>
  <c r="F109" i="8"/>
  <c r="C108" i="8"/>
  <c r="Y104" i="8"/>
  <c r="I104" i="8"/>
  <c r="J104" i="8"/>
  <c r="R104" i="8"/>
  <c r="S104" i="8" s="1"/>
  <c r="Z105" i="8"/>
  <c r="O105" i="8"/>
  <c r="G108" i="6"/>
  <c r="L109" i="6" s="1"/>
  <c r="D107" i="6"/>
  <c r="F110" i="6"/>
  <c r="M110" i="6" s="1"/>
  <c r="N110" i="6" s="1"/>
  <c r="C109" i="6"/>
  <c r="X106" i="6"/>
  <c r="AA106" i="6"/>
  <c r="A108" i="6"/>
  <c r="W106" i="6"/>
  <c r="P106" i="8" l="1"/>
  <c r="AB106" i="8"/>
  <c r="N108" i="8"/>
  <c r="R108" i="6"/>
  <c r="S108" i="6" s="1"/>
  <c r="AB109" i="6"/>
  <c r="G108" i="8"/>
  <c r="L107" i="8"/>
  <c r="AB107" i="8" s="1"/>
  <c r="AD106" i="8"/>
  <c r="AC105" i="8"/>
  <c r="U105" i="8"/>
  <c r="C109" i="8"/>
  <c r="M109" i="8"/>
  <c r="AA109" i="8" s="1"/>
  <c r="F110" i="8"/>
  <c r="Z106" i="8"/>
  <c r="O106" i="8"/>
  <c r="R105" i="8"/>
  <c r="S105" i="8" s="1"/>
  <c r="X108" i="8"/>
  <c r="B109" i="8"/>
  <c r="D109" i="8" s="1"/>
  <c r="W108" i="8"/>
  <c r="D108" i="6"/>
  <c r="F111" i="6"/>
  <c r="C110" i="6"/>
  <c r="G109" i="6"/>
  <c r="W107" i="6"/>
  <c r="AA107" i="6"/>
  <c r="X107" i="6"/>
  <c r="A109" i="6"/>
  <c r="P107" i="8" l="1"/>
  <c r="G109" i="8"/>
  <c r="Y107" i="8"/>
  <c r="J107" i="8"/>
  <c r="I107" i="8"/>
  <c r="U106" i="8"/>
  <c r="AC106" i="8"/>
  <c r="Y106" i="8"/>
  <c r="J106" i="8"/>
  <c r="I106" i="8"/>
  <c r="X109" i="8"/>
  <c r="Z107" i="8"/>
  <c r="O107" i="8"/>
  <c r="R106" i="8"/>
  <c r="S106" i="8" s="1"/>
  <c r="B110" i="8"/>
  <c r="D110" i="8" s="1"/>
  <c r="W109" i="8"/>
  <c r="F111" i="8"/>
  <c r="F112" i="8" s="1"/>
  <c r="C110" i="8"/>
  <c r="M110" i="8"/>
  <c r="AA110" i="8" s="1"/>
  <c r="N109" i="8"/>
  <c r="L108" i="8"/>
  <c r="AB108" i="8" s="1"/>
  <c r="AD107" i="8"/>
  <c r="M111" i="6"/>
  <c r="N111" i="6" s="1"/>
  <c r="D109" i="6"/>
  <c r="L110" i="6"/>
  <c r="G110" i="6"/>
  <c r="F112" i="6"/>
  <c r="C111" i="6"/>
  <c r="X108" i="6"/>
  <c r="AA108" i="6"/>
  <c r="A110" i="6"/>
  <c r="W108" i="6"/>
  <c r="C112" i="8" l="1"/>
  <c r="M112" i="8"/>
  <c r="R109" i="6"/>
  <c r="S109" i="6" s="1"/>
  <c r="AB110" i="6"/>
  <c r="G110" i="8"/>
  <c r="Z108" i="8"/>
  <c r="O108" i="8"/>
  <c r="R107" i="8"/>
  <c r="S107" i="8" s="1"/>
  <c r="P108" i="8"/>
  <c r="X110" i="8"/>
  <c r="B111" i="8"/>
  <c r="W110" i="8"/>
  <c r="Y108" i="8"/>
  <c r="J108" i="8"/>
  <c r="I108" i="8"/>
  <c r="U107" i="8"/>
  <c r="AC107" i="8"/>
  <c r="L109" i="8"/>
  <c r="AD108" i="8"/>
  <c r="N110" i="8"/>
  <c r="C111" i="8"/>
  <c r="M111" i="8"/>
  <c r="AA111" i="8" s="1"/>
  <c r="C112" i="6"/>
  <c r="M112" i="6"/>
  <c r="N112" i="6" s="1"/>
  <c r="D110" i="6"/>
  <c r="L111" i="6"/>
  <c r="G111" i="6"/>
  <c r="A111" i="6"/>
  <c r="W109" i="6"/>
  <c r="AA109" i="6"/>
  <c r="X109" i="6"/>
  <c r="AA112" i="8" l="1"/>
  <c r="X112" i="8"/>
  <c r="N112" i="8"/>
  <c r="D111" i="8"/>
  <c r="G111" i="8" s="1"/>
  <c r="B112" i="8"/>
  <c r="P109" i="8"/>
  <c r="AB109" i="8"/>
  <c r="R110" i="6"/>
  <c r="S110" i="6" s="1"/>
  <c r="AB111" i="6"/>
  <c r="N111" i="8"/>
  <c r="W111" i="8"/>
  <c r="R108" i="8"/>
  <c r="S108" i="8" s="1"/>
  <c r="Z109" i="8"/>
  <c r="O109" i="8"/>
  <c r="AD109" i="8"/>
  <c r="L110" i="8"/>
  <c r="AC108" i="8"/>
  <c r="U108" i="8"/>
  <c r="X111" i="8"/>
  <c r="Y109" i="8"/>
  <c r="J109" i="8"/>
  <c r="I109" i="8"/>
  <c r="D111" i="6"/>
  <c r="L112" i="6"/>
  <c r="AB112" i="6" s="1"/>
  <c r="G112" i="6"/>
  <c r="D112" i="6" s="1"/>
  <c r="W110" i="6"/>
  <c r="A112" i="6"/>
  <c r="X110" i="6"/>
  <c r="AA110" i="6"/>
  <c r="G112" i="8" l="1"/>
  <c r="L112" i="8"/>
  <c r="W112" i="8"/>
  <c r="D112" i="8"/>
  <c r="P110" i="8"/>
  <c r="AB110" i="8"/>
  <c r="Z110" i="8"/>
  <c r="O110" i="8"/>
  <c r="R109" i="8"/>
  <c r="S109" i="8" s="1"/>
  <c r="L111" i="8"/>
  <c r="AB111" i="8" s="1"/>
  <c r="AD110" i="8"/>
  <c r="AC109" i="8"/>
  <c r="U109" i="8"/>
  <c r="R111" i="6"/>
  <c r="S111" i="6" s="1"/>
  <c r="R112" i="6"/>
  <c r="S112" i="6" s="1"/>
  <c r="W111" i="6"/>
  <c r="AA111" i="6"/>
  <c r="X111" i="6"/>
  <c r="O112" i="8" l="1"/>
  <c r="AB112" i="8"/>
  <c r="R112" i="8"/>
  <c r="S112" i="8" s="1"/>
  <c r="Z112" i="8"/>
  <c r="P112" i="8"/>
  <c r="Z111" i="8"/>
  <c r="O111" i="8"/>
  <c r="R110" i="8"/>
  <c r="S110" i="8" s="1"/>
  <c r="P111" i="8"/>
  <c r="AD111" i="8"/>
  <c r="U110" i="8"/>
  <c r="AC110" i="8"/>
  <c r="Y110" i="8"/>
  <c r="J110" i="8"/>
  <c r="I110" i="8"/>
  <c r="W112" i="6"/>
  <c r="X112" i="6"/>
  <c r="AA112" i="6"/>
  <c r="AC112" i="8" l="1"/>
  <c r="R111" i="8"/>
  <c r="S111" i="8" s="1"/>
  <c r="U111" i="8"/>
  <c r="AC111" i="8"/>
  <c r="Y111" i="8"/>
  <c r="J111" i="8"/>
  <c r="I111" i="8"/>
  <c r="I12" i="6"/>
  <c r="J12" i="6"/>
  <c r="AD13" i="6" l="1"/>
  <c r="Z13" i="6" l="1"/>
  <c r="O13" i="6"/>
  <c r="P13" i="6"/>
  <c r="U12" i="6"/>
  <c r="J13" i="6"/>
  <c r="Y13" i="6"/>
  <c r="I13" i="6"/>
  <c r="AC13" i="6" l="1"/>
  <c r="AD14" i="6"/>
  <c r="O14" i="6" l="1"/>
  <c r="P14" i="6"/>
  <c r="Z14" i="6"/>
  <c r="Y14" i="6"/>
  <c r="J14" i="6"/>
  <c r="I14" i="6"/>
  <c r="U13" i="6"/>
  <c r="AD15" i="6" l="1"/>
  <c r="AC14" i="6"/>
  <c r="U14" i="6" l="1"/>
  <c r="Z15" i="6"/>
  <c r="O15" i="6"/>
  <c r="P15" i="6"/>
  <c r="AD16" i="6"/>
  <c r="Y15" i="6"/>
  <c r="I15" i="6"/>
  <c r="J15" i="6"/>
  <c r="AD17" i="6" l="1"/>
  <c r="AC15" i="6"/>
  <c r="U15" i="6"/>
  <c r="J16" i="6"/>
  <c r="I16" i="6"/>
  <c r="Y16" i="6"/>
  <c r="Z16" i="6"/>
  <c r="P16" i="6"/>
  <c r="O16" i="6"/>
  <c r="Z17" i="6" l="1"/>
  <c r="O17" i="6"/>
  <c r="P17" i="6"/>
  <c r="U16" i="6"/>
  <c r="AC16" i="6"/>
  <c r="AD18" i="6"/>
  <c r="I17" i="6"/>
  <c r="J17" i="6"/>
  <c r="Y17" i="6"/>
  <c r="AD19" i="6" l="1"/>
  <c r="AC17" i="6"/>
  <c r="U17" i="6"/>
  <c r="P18" i="6"/>
  <c r="O18" i="6"/>
  <c r="Z18" i="6"/>
  <c r="I18" i="6"/>
  <c r="J18" i="6"/>
  <c r="Y18" i="6"/>
  <c r="AD20" i="6" l="1"/>
  <c r="Z19" i="6"/>
  <c r="P19" i="6"/>
  <c r="O19" i="6"/>
  <c r="AC18" i="6"/>
  <c r="U18" i="6"/>
  <c r="J19" i="6"/>
  <c r="I19" i="6"/>
  <c r="Y19" i="6"/>
  <c r="O20" i="6" l="1"/>
  <c r="P20" i="6"/>
  <c r="Z20" i="6"/>
  <c r="U19" i="6"/>
  <c r="AC19" i="6"/>
  <c r="AD21" i="6"/>
  <c r="Y20" i="6"/>
  <c r="I20" i="6"/>
  <c r="J20" i="6"/>
  <c r="O21" i="6" l="1"/>
  <c r="Z21" i="6"/>
  <c r="P21" i="6"/>
  <c r="U20" i="6"/>
  <c r="AC20" i="6"/>
  <c r="AD22" i="6"/>
  <c r="Y21" i="6"/>
  <c r="J21" i="6"/>
  <c r="I21" i="6"/>
  <c r="AD23" i="6" l="1"/>
  <c r="Z22" i="6"/>
  <c r="O22" i="6"/>
  <c r="P22" i="6"/>
  <c r="U21" i="6"/>
  <c r="AC21" i="6"/>
  <c r="I22" i="6"/>
  <c r="J22" i="6"/>
  <c r="Y22" i="6"/>
  <c r="AC22" i="6" l="1"/>
  <c r="U22" i="6"/>
  <c r="AD24" i="6"/>
  <c r="Z23" i="6"/>
  <c r="O23" i="6"/>
  <c r="P23" i="6"/>
  <c r="I23" i="6"/>
  <c r="J23" i="6"/>
  <c r="Y23" i="6"/>
  <c r="Y24" i="6" l="1"/>
  <c r="J24" i="6"/>
  <c r="I24" i="6"/>
  <c r="U23" i="6"/>
  <c r="AC23" i="6"/>
  <c r="O24" i="6"/>
  <c r="P24" i="6"/>
  <c r="Z24" i="6"/>
  <c r="AC24" i="6" l="1"/>
  <c r="AD25" i="6"/>
  <c r="U24" i="6" l="1"/>
  <c r="J25" i="6"/>
  <c r="Y25" i="6"/>
  <c r="I25" i="6"/>
  <c r="Z25" i="6"/>
  <c r="O25" i="6"/>
  <c r="P25" i="6"/>
  <c r="AD26" i="6" l="1"/>
  <c r="AC25" i="6"/>
  <c r="AD27" i="6" l="1"/>
  <c r="U25" i="6"/>
  <c r="Z26" i="6"/>
  <c r="O26" i="6"/>
  <c r="P26" i="6"/>
  <c r="Y26" i="6"/>
  <c r="J26" i="6"/>
  <c r="I26" i="6"/>
  <c r="AD28" i="6" l="1"/>
  <c r="Z27" i="6"/>
  <c r="P27" i="6"/>
  <c r="O27" i="6"/>
  <c r="AC26" i="6"/>
  <c r="U26" i="6"/>
  <c r="I27" i="6"/>
  <c r="Y27" i="6"/>
  <c r="J27" i="6"/>
  <c r="P28" i="6" l="1"/>
  <c r="O28" i="6"/>
  <c r="Z28" i="6"/>
  <c r="U27" i="6"/>
  <c r="AC27" i="6"/>
  <c r="AD29" i="6"/>
  <c r="J28" i="6"/>
  <c r="Y28" i="6"/>
  <c r="I28" i="6"/>
  <c r="AD30" i="6" l="1"/>
  <c r="AC28" i="6"/>
  <c r="U28" i="6"/>
  <c r="Z29" i="6"/>
  <c r="O29" i="6"/>
  <c r="P29" i="6"/>
  <c r="Y29" i="6"/>
  <c r="J29" i="6"/>
  <c r="I29" i="6"/>
  <c r="O30" i="6" l="1"/>
  <c r="P30" i="6"/>
  <c r="Z30" i="6"/>
  <c r="AD31" i="6"/>
  <c r="U29" i="6"/>
  <c r="AC29" i="6"/>
  <c r="J30" i="6"/>
  <c r="I30" i="6"/>
  <c r="Y30" i="6"/>
  <c r="U30" i="6" l="1"/>
  <c r="AC30" i="6"/>
  <c r="J31" i="6"/>
  <c r="Y31" i="6"/>
  <c r="I31" i="6"/>
  <c r="O31" i="6"/>
  <c r="P31" i="6"/>
  <c r="Z31" i="6"/>
  <c r="AD32" i="6" l="1"/>
  <c r="AC31" i="6"/>
  <c r="Z32" i="6" l="1"/>
  <c r="O32" i="6"/>
  <c r="P32" i="6"/>
  <c r="U31" i="6"/>
  <c r="AD33" i="6"/>
  <c r="J32" i="6"/>
  <c r="I32" i="6"/>
  <c r="Y32" i="6"/>
  <c r="Z33" i="6" l="1"/>
  <c r="O33" i="6"/>
  <c r="P33" i="6"/>
  <c r="AC32" i="6"/>
  <c r="U32" i="6"/>
  <c r="J33" i="6"/>
  <c r="Y33" i="6"/>
  <c r="I33" i="6"/>
  <c r="AD34" i="6" l="1"/>
  <c r="AC33" i="6"/>
  <c r="U33" i="6" l="1"/>
  <c r="AD35" i="6"/>
  <c r="O34" i="6"/>
  <c r="P34" i="6"/>
  <c r="Z34" i="6"/>
  <c r="I34" i="6"/>
  <c r="Y34" i="6"/>
  <c r="J34" i="6"/>
  <c r="AD36" i="6" l="1"/>
  <c r="AC34" i="6"/>
  <c r="U34" i="6"/>
  <c r="Z35" i="6"/>
  <c r="O35" i="6"/>
  <c r="P35" i="6"/>
  <c r="Y35" i="6"/>
  <c r="I35" i="6"/>
  <c r="J35" i="6"/>
  <c r="P36" i="6" l="1"/>
  <c r="Z36" i="6"/>
  <c r="O36" i="6"/>
  <c r="U35" i="6"/>
  <c r="AC35" i="6"/>
  <c r="AD37" i="6"/>
  <c r="I36" i="6"/>
  <c r="Y36" i="6"/>
  <c r="J36" i="6"/>
  <c r="AC36" i="6" l="1"/>
  <c r="U36" i="6"/>
  <c r="Z37" i="6"/>
  <c r="O37" i="6"/>
  <c r="P37" i="6"/>
  <c r="AD38" i="6"/>
  <c r="J37" i="6"/>
  <c r="I37" i="6"/>
  <c r="Y37" i="6"/>
  <c r="AD39" i="6" l="1"/>
  <c r="Z38" i="6"/>
  <c r="O38" i="6"/>
  <c r="P38" i="6"/>
  <c r="J38" i="6"/>
  <c r="Y38" i="6"/>
  <c r="I38" i="6"/>
  <c r="U37" i="6"/>
  <c r="AC37" i="6"/>
  <c r="AC38" i="6" l="1"/>
  <c r="U38" i="6"/>
  <c r="AD40" i="6"/>
  <c r="O39" i="6"/>
  <c r="P39" i="6"/>
  <c r="Z39" i="6"/>
  <c r="I39" i="6"/>
  <c r="J39" i="6"/>
  <c r="Y39" i="6"/>
  <c r="AD41" i="6" l="1"/>
  <c r="I40" i="6"/>
  <c r="J40" i="6"/>
  <c r="Y40" i="6"/>
  <c r="Z40" i="6"/>
  <c r="P40" i="6"/>
  <c r="O40" i="6"/>
  <c r="U39" i="6"/>
  <c r="AC39" i="6"/>
  <c r="AD42" i="6" l="1"/>
  <c r="U40" i="6"/>
  <c r="AC40" i="6"/>
  <c r="Z41" i="6"/>
  <c r="O41" i="6"/>
  <c r="P41" i="6"/>
  <c r="I41" i="6"/>
  <c r="J41" i="6"/>
  <c r="Y41" i="6"/>
  <c r="P42" i="6" l="1"/>
  <c r="O42" i="6"/>
  <c r="Z42" i="6"/>
  <c r="AC41" i="6"/>
  <c r="U41" i="6"/>
  <c r="AD43" i="6"/>
  <c r="J42" i="6"/>
  <c r="Y42" i="6"/>
  <c r="I42" i="6"/>
  <c r="AD44" i="6" l="1"/>
  <c r="P43" i="6"/>
  <c r="O43" i="6"/>
  <c r="Z43" i="6"/>
  <c r="AC42" i="6"/>
  <c r="U42" i="6"/>
  <c r="I43" i="6"/>
  <c r="Y43" i="6"/>
  <c r="J43" i="6"/>
  <c r="U43" i="6" l="1"/>
  <c r="AC43" i="6"/>
  <c r="P44" i="6"/>
  <c r="O44" i="6"/>
  <c r="Z44" i="6"/>
  <c r="AD45" i="6"/>
  <c r="J44" i="6"/>
  <c r="I44" i="6"/>
  <c r="Y44" i="6"/>
  <c r="AD46" i="6" l="1"/>
  <c r="O45" i="6"/>
  <c r="Z45" i="6"/>
  <c r="P45" i="6"/>
  <c r="U44" i="6"/>
  <c r="AC44" i="6"/>
  <c r="Y45" i="6"/>
  <c r="I45" i="6"/>
  <c r="J45" i="6"/>
  <c r="AD47" i="6" l="1"/>
  <c r="Z46" i="6"/>
  <c r="P46" i="6"/>
  <c r="O46" i="6"/>
  <c r="U45" i="6"/>
  <c r="AC45" i="6"/>
  <c r="I46" i="6"/>
  <c r="Y46" i="6"/>
  <c r="J46" i="6"/>
  <c r="U46" i="6" l="1"/>
  <c r="AC46" i="6"/>
  <c r="AD48" i="6"/>
  <c r="Z47" i="6"/>
  <c r="P47" i="6"/>
  <c r="O47" i="6"/>
  <c r="Y47" i="6"/>
  <c r="I47" i="6"/>
  <c r="J47" i="6"/>
  <c r="AD49" i="6" l="1"/>
  <c r="U47" i="6"/>
  <c r="AC47" i="6"/>
  <c r="I48" i="6"/>
  <c r="Y48" i="6"/>
  <c r="J48" i="6"/>
  <c r="O48" i="6"/>
  <c r="Z48" i="6"/>
  <c r="P48" i="6"/>
  <c r="U48" i="6" l="1"/>
  <c r="AC48" i="6"/>
  <c r="Z49" i="6"/>
  <c r="P49" i="6"/>
  <c r="O49" i="6"/>
  <c r="AD50" i="6"/>
  <c r="Y49" i="6"/>
  <c r="J49" i="6"/>
  <c r="I49" i="6"/>
  <c r="AD51" i="6" l="1"/>
  <c r="O50" i="6"/>
  <c r="Z50" i="6"/>
  <c r="P50" i="6"/>
  <c r="AC49" i="6"/>
  <c r="U49" i="6"/>
  <c r="Y50" i="6"/>
  <c r="J50" i="6"/>
  <c r="I50" i="6"/>
  <c r="AD52" i="6" l="1"/>
  <c r="AC50" i="6"/>
  <c r="U50" i="6"/>
  <c r="Z51" i="6"/>
  <c r="O51" i="6"/>
  <c r="P51" i="6"/>
  <c r="I51" i="6"/>
  <c r="Y51" i="6"/>
  <c r="J51" i="6"/>
  <c r="O52" i="6" l="1"/>
  <c r="Z52" i="6"/>
  <c r="P52" i="6"/>
  <c r="U51" i="6"/>
  <c r="AC51" i="6"/>
  <c r="AD53" i="6"/>
  <c r="Y52" i="6"/>
  <c r="I52" i="6"/>
  <c r="J52" i="6"/>
  <c r="O53" i="6" l="1"/>
  <c r="Z53" i="6"/>
  <c r="P53" i="6"/>
  <c r="U52" i="6"/>
  <c r="AC52" i="6"/>
  <c r="AD54" i="6"/>
  <c r="J53" i="6"/>
  <c r="I53" i="6"/>
  <c r="Y53" i="6"/>
  <c r="AC53" i="6" l="1"/>
  <c r="U53" i="6"/>
  <c r="O54" i="6"/>
  <c r="Z54" i="6"/>
  <c r="P54" i="6"/>
  <c r="AD55" i="6"/>
  <c r="J54" i="6"/>
  <c r="I54" i="6"/>
  <c r="Y54" i="6"/>
  <c r="Z55" i="6" l="1"/>
  <c r="O55" i="6"/>
  <c r="P55" i="6"/>
  <c r="AD56" i="6"/>
  <c r="I55" i="6"/>
  <c r="Y55" i="6"/>
  <c r="J55" i="6"/>
  <c r="AC54" i="6"/>
  <c r="U54" i="6"/>
  <c r="AD57" i="6" l="1"/>
  <c r="P56" i="6"/>
  <c r="O56" i="6"/>
  <c r="Z56" i="6"/>
  <c r="U55" i="6"/>
  <c r="AC55" i="6"/>
  <c r="I56" i="6"/>
  <c r="J56" i="6"/>
  <c r="Y56" i="6"/>
  <c r="AD58" i="6" l="1"/>
  <c r="Z57" i="6"/>
  <c r="O57" i="6"/>
  <c r="P57" i="6"/>
  <c r="AC56" i="6"/>
  <c r="U56" i="6"/>
  <c r="Y57" i="6"/>
  <c r="J57" i="6"/>
  <c r="I57" i="6"/>
  <c r="AC57" i="6" l="1"/>
  <c r="U57" i="6"/>
  <c r="O58" i="6"/>
  <c r="Z58" i="6"/>
  <c r="P58" i="6"/>
  <c r="AD59" i="6"/>
  <c r="I58" i="6"/>
  <c r="J58" i="6"/>
  <c r="Y58" i="6"/>
  <c r="AC58" i="6" l="1"/>
  <c r="U58" i="6"/>
  <c r="AD60" i="6"/>
  <c r="O59" i="6"/>
  <c r="Z59" i="6"/>
  <c r="P59" i="6"/>
  <c r="I59" i="6"/>
  <c r="Y59" i="6"/>
  <c r="J59" i="6"/>
  <c r="J60" i="6" l="1"/>
  <c r="I60" i="6"/>
  <c r="Y60" i="6"/>
  <c r="U59" i="6"/>
  <c r="AC59" i="6"/>
  <c r="O60" i="6"/>
  <c r="Z60" i="6"/>
  <c r="P60" i="6"/>
  <c r="AD61" i="6" l="1"/>
  <c r="AC60" i="6"/>
  <c r="U60" i="6" l="1"/>
  <c r="AD62" i="6"/>
  <c r="P61" i="6"/>
  <c r="Z61" i="6"/>
  <c r="O61" i="6"/>
  <c r="I61" i="6"/>
  <c r="Y61" i="6"/>
  <c r="J61" i="6"/>
  <c r="AD63" i="6" l="1"/>
  <c r="O62" i="6"/>
  <c r="P62" i="6"/>
  <c r="Z62" i="6"/>
  <c r="U61" i="6"/>
  <c r="AC61" i="6"/>
  <c r="J62" i="6"/>
  <c r="Y62" i="6"/>
  <c r="I62" i="6"/>
  <c r="AC62" i="6" l="1"/>
  <c r="U62" i="6"/>
  <c r="Z63" i="6"/>
  <c r="O63" i="6"/>
  <c r="P63" i="6"/>
  <c r="AD64" i="6"/>
  <c r="I63" i="6"/>
  <c r="J63" i="6"/>
  <c r="Y63" i="6"/>
  <c r="Z64" i="6" l="1"/>
  <c r="P64" i="6"/>
  <c r="O64" i="6"/>
  <c r="U63" i="6"/>
  <c r="AC63" i="6"/>
  <c r="AD65" i="6"/>
  <c r="I64" i="6"/>
  <c r="J64" i="6"/>
  <c r="Y64" i="6"/>
  <c r="AC64" i="6" l="1"/>
  <c r="U64" i="6"/>
  <c r="O65" i="6"/>
  <c r="P65" i="6"/>
  <c r="Z65" i="6"/>
  <c r="AD66" i="6"/>
  <c r="Y65" i="6"/>
  <c r="J65" i="6"/>
  <c r="I65" i="6"/>
  <c r="O66" i="6" l="1"/>
  <c r="P66" i="6"/>
  <c r="Z66" i="6"/>
  <c r="AD67" i="6"/>
  <c r="Y66" i="6"/>
  <c r="I66" i="6"/>
  <c r="J66" i="6"/>
  <c r="U65" i="6"/>
  <c r="AC65" i="6"/>
  <c r="AD68" i="6" l="1"/>
  <c r="P67" i="6"/>
  <c r="O67" i="6"/>
  <c r="Z67" i="6"/>
  <c r="U66" i="6"/>
  <c r="AC66" i="6"/>
  <c r="Y67" i="6"/>
  <c r="I67" i="6"/>
  <c r="J67" i="6"/>
  <c r="AC67" i="6" l="1"/>
  <c r="U67" i="6"/>
  <c r="P68" i="6"/>
  <c r="O68" i="6"/>
  <c r="Z68" i="6"/>
  <c r="AD69" i="6"/>
  <c r="I68" i="6"/>
  <c r="J68" i="6"/>
  <c r="Y68" i="6"/>
  <c r="AD70" i="6" l="1"/>
  <c r="O69" i="6"/>
  <c r="P69" i="6"/>
  <c r="Z69" i="6"/>
  <c r="U68" i="6"/>
  <c r="AC68" i="6"/>
  <c r="I69" i="6"/>
  <c r="J69" i="6"/>
  <c r="Y69" i="6"/>
  <c r="AD71" i="6" l="1"/>
  <c r="O70" i="6"/>
  <c r="P70" i="6"/>
  <c r="Z70" i="6"/>
  <c r="U69" i="6"/>
  <c r="AC69" i="6"/>
  <c r="I70" i="6"/>
  <c r="Y70" i="6"/>
  <c r="J70" i="6"/>
  <c r="U70" i="6" l="1"/>
  <c r="AC70" i="6"/>
  <c r="O71" i="6"/>
  <c r="Z71" i="6"/>
  <c r="P71" i="6"/>
  <c r="AD72" i="6"/>
  <c r="I71" i="6"/>
  <c r="Y71" i="6"/>
  <c r="J71" i="6"/>
  <c r="Z72" i="6" l="1"/>
  <c r="O72" i="6"/>
  <c r="P72" i="6"/>
  <c r="AD73" i="6"/>
  <c r="J72" i="6"/>
  <c r="I72" i="6"/>
  <c r="Y72" i="6"/>
  <c r="AC71" i="6"/>
  <c r="U71" i="6"/>
  <c r="O73" i="6" l="1"/>
  <c r="P73" i="6"/>
  <c r="Z73" i="6"/>
  <c r="Y73" i="6"/>
  <c r="J73" i="6"/>
  <c r="I73" i="6"/>
  <c r="AC72" i="6"/>
  <c r="U72" i="6"/>
  <c r="AD74" i="6" l="1"/>
  <c r="AC73" i="6"/>
  <c r="U73" i="6" l="1"/>
  <c r="AD75" i="6"/>
  <c r="O74" i="6"/>
  <c r="P74" i="6"/>
  <c r="Z74" i="6"/>
  <c r="J74" i="6"/>
  <c r="I74" i="6"/>
  <c r="Y74" i="6"/>
  <c r="AC74" i="6" l="1"/>
  <c r="U74" i="6"/>
  <c r="AD76" i="6"/>
  <c r="Z75" i="6"/>
  <c r="P75" i="6"/>
  <c r="O75" i="6"/>
  <c r="I75" i="6"/>
  <c r="J75" i="6"/>
  <c r="Y75" i="6"/>
  <c r="I76" i="6" l="1"/>
  <c r="J76" i="6"/>
  <c r="Y76" i="6"/>
  <c r="AC75" i="6"/>
  <c r="U75" i="6"/>
  <c r="Z76" i="6"/>
  <c r="O76" i="6"/>
  <c r="P76" i="6"/>
  <c r="AD77" i="6" l="1"/>
  <c r="AC76" i="6"/>
  <c r="U76" i="6" l="1"/>
  <c r="AD78" i="6"/>
  <c r="Z77" i="6"/>
  <c r="O77" i="6"/>
  <c r="P77" i="6"/>
  <c r="I77" i="6"/>
  <c r="Y77" i="6"/>
  <c r="J77" i="6"/>
  <c r="U77" i="6" l="1"/>
  <c r="AC77" i="6"/>
  <c r="O78" i="6"/>
  <c r="P78" i="6"/>
  <c r="Z78" i="6"/>
  <c r="AD79" i="6"/>
  <c r="J78" i="6"/>
  <c r="Y78" i="6"/>
  <c r="I78" i="6"/>
  <c r="O79" i="6" l="1"/>
  <c r="P79" i="6"/>
  <c r="Z79" i="6"/>
  <c r="AD80" i="6"/>
  <c r="Y79" i="6"/>
  <c r="J79" i="6"/>
  <c r="I79" i="6"/>
  <c r="U78" i="6"/>
  <c r="AC78" i="6"/>
  <c r="AD81" i="6" l="1"/>
  <c r="O80" i="6"/>
  <c r="Z80" i="6"/>
  <c r="P80" i="6"/>
  <c r="AC79" i="6"/>
  <c r="U79" i="6"/>
  <c r="I80" i="6"/>
  <c r="J80" i="6"/>
  <c r="Y80" i="6"/>
  <c r="U80" i="6" l="1"/>
  <c r="AC80" i="6"/>
  <c r="P81" i="6"/>
  <c r="O81" i="6"/>
  <c r="Z81" i="6"/>
  <c r="AD82" i="6"/>
  <c r="J81" i="6"/>
  <c r="I81" i="6"/>
  <c r="Y81" i="6"/>
  <c r="P82" i="6" l="1"/>
  <c r="O82" i="6"/>
  <c r="Z82" i="6"/>
  <c r="AD83" i="6"/>
  <c r="J82" i="6"/>
  <c r="Y82" i="6"/>
  <c r="I82" i="6"/>
  <c r="AC81" i="6"/>
  <c r="U81" i="6"/>
  <c r="AD84" i="6" l="1"/>
  <c r="Z83" i="6"/>
  <c r="O83" i="6"/>
  <c r="P83" i="6"/>
  <c r="U82" i="6"/>
  <c r="AC82" i="6"/>
  <c r="I83" i="6"/>
  <c r="Y83" i="6"/>
  <c r="J83" i="6"/>
  <c r="U83" i="6" l="1"/>
  <c r="AC83" i="6"/>
  <c r="Z84" i="6"/>
  <c r="P84" i="6"/>
  <c r="O84" i="6"/>
  <c r="AD85" i="6"/>
  <c r="I84" i="6"/>
  <c r="J84" i="6"/>
  <c r="Y84" i="6"/>
  <c r="AD86" i="6" l="1"/>
  <c r="AC84" i="6"/>
  <c r="U84" i="6"/>
  <c r="O85" i="6"/>
  <c r="Z85" i="6"/>
  <c r="P85" i="6"/>
  <c r="Y85" i="6"/>
  <c r="I85" i="6"/>
  <c r="J85" i="6"/>
  <c r="O86" i="6" l="1"/>
  <c r="Z86" i="6"/>
  <c r="P86" i="6"/>
  <c r="AD87" i="6"/>
  <c r="AC85" i="6"/>
  <c r="U85" i="6"/>
  <c r="J86" i="6"/>
  <c r="I86" i="6"/>
  <c r="Y86" i="6"/>
  <c r="AC86" i="6" l="1"/>
  <c r="U86" i="6"/>
  <c r="J87" i="6"/>
  <c r="I87" i="6"/>
  <c r="Y87" i="6"/>
  <c r="P87" i="6"/>
  <c r="O87" i="6"/>
  <c r="Z87" i="6"/>
  <c r="AD88" i="6" l="1"/>
  <c r="AC87" i="6"/>
  <c r="U87" i="6" l="1"/>
  <c r="AD89" i="6"/>
  <c r="Z88" i="6"/>
  <c r="P88" i="6"/>
  <c r="O88" i="6"/>
  <c r="J88" i="6"/>
  <c r="I88" i="6"/>
  <c r="Y88" i="6"/>
  <c r="U88" i="6" l="1"/>
  <c r="AC88" i="6"/>
  <c r="P89" i="6"/>
  <c r="O89" i="6"/>
  <c r="Z89" i="6"/>
  <c r="AD90" i="6"/>
  <c r="J89" i="6"/>
  <c r="I89" i="6"/>
  <c r="Y89" i="6"/>
  <c r="O90" i="6" l="1"/>
  <c r="Z90" i="6"/>
  <c r="P90" i="6"/>
  <c r="AD91" i="6"/>
  <c r="U89" i="6"/>
  <c r="AC89" i="6"/>
  <c r="J90" i="6"/>
  <c r="Y90" i="6"/>
  <c r="I90" i="6"/>
  <c r="AD92" i="6" l="1"/>
  <c r="U90" i="6"/>
  <c r="AC90" i="6"/>
  <c r="J91" i="6"/>
  <c r="I91" i="6"/>
  <c r="Y91" i="6"/>
  <c r="Z91" i="6"/>
  <c r="O91" i="6"/>
  <c r="P91" i="6"/>
  <c r="U91" i="6" l="1"/>
  <c r="AC91" i="6"/>
  <c r="O92" i="6"/>
  <c r="P92" i="6"/>
  <c r="Z92" i="6"/>
  <c r="AD93" i="6"/>
  <c r="I92" i="6"/>
  <c r="J92" i="6"/>
  <c r="Y92" i="6"/>
  <c r="AD94" i="6" l="1"/>
  <c r="O93" i="6"/>
  <c r="P93" i="6"/>
  <c r="Z93" i="6"/>
  <c r="I93" i="6"/>
  <c r="J93" i="6"/>
  <c r="Y93" i="6"/>
  <c r="U92" i="6"/>
  <c r="AC92" i="6"/>
  <c r="Y94" i="6" l="1"/>
  <c r="J94" i="6"/>
  <c r="I94" i="6"/>
  <c r="P94" i="6"/>
  <c r="Z94" i="6"/>
  <c r="O94" i="6"/>
  <c r="AC93" i="6"/>
  <c r="U93" i="6"/>
  <c r="AD95" i="6"/>
  <c r="AD96" i="6" l="1"/>
  <c r="J95" i="6"/>
  <c r="Y95" i="6"/>
  <c r="I95" i="6"/>
  <c r="U94" i="6"/>
  <c r="AC94" i="6"/>
  <c r="O95" i="6"/>
  <c r="P95" i="6"/>
  <c r="Z95" i="6"/>
  <c r="U95" i="6" l="1"/>
  <c r="AC95" i="6"/>
  <c r="Z96" i="6"/>
  <c r="O96" i="6"/>
  <c r="P96" i="6"/>
  <c r="AD97" i="6"/>
  <c r="J96" i="6"/>
  <c r="I96" i="6"/>
  <c r="Y96" i="6"/>
  <c r="O97" i="6" l="1"/>
  <c r="P97" i="6"/>
  <c r="Z97" i="6"/>
  <c r="U96" i="6"/>
  <c r="AC96" i="6"/>
  <c r="AD98" i="6"/>
  <c r="Y97" i="6"/>
  <c r="I97" i="6"/>
  <c r="J97" i="6"/>
  <c r="AD99" i="6" l="1"/>
  <c r="Z98" i="6"/>
  <c r="P98" i="6"/>
  <c r="O98" i="6"/>
  <c r="Y98" i="6"/>
  <c r="I98" i="6"/>
  <c r="J98" i="6"/>
  <c r="AC97" i="6"/>
  <c r="U97" i="6"/>
  <c r="AD100" i="6" l="1"/>
  <c r="U98" i="6"/>
  <c r="AC98" i="6"/>
  <c r="Z99" i="6"/>
  <c r="P99" i="6"/>
  <c r="O99" i="6"/>
  <c r="Y99" i="6"/>
  <c r="I99" i="6"/>
  <c r="J99" i="6"/>
  <c r="P100" i="6" l="1"/>
  <c r="Z100" i="6"/>
  <c r="O100" i="6"/>
  <c r="AC99" i="6"/>
  <c r="U99" i="6"/>
  <c r="AD101" i="6"/>
  <c r="Y100" i="6"/>
  <c r="I100" i="6"/>
  <c r="J100" i="6"/>
  <c r="AC100" i="6" l="1"/>
  <c r="U100" i="6"/>
  <c r="AD102" i="6"/>
  <c r="O101" i="6"/>
  <c r="Z101" i="6"/>
  <c r="P101" i="6"/>
  <c r="J101" i="6"/>
  <c r="I101" i="6"/>
  <c r="Y101" i="6"/>
  <c r="Y102" i="6" l="1"/>
  <c r="J102" i="6"/>
  <c r="I102" i="6"/>
  <c r="Z102" i="6"/>
  <c r="P102" i="6"/>
  <c r="O102" i="6"/>
  <c r="AC101" i="6"/>
  <c r="U101" i="6"/>
  <c r="AC102" i="6" l="1"/>
  <c r="AD103" i="6"/>
  <c r="U102" i="6" l="1"/>
  <c r="AD104" i="6"/>
  <c r="J103" i="6"/>
  <c r="I103" i="6"/>
  <c r="Y103" i="6"/>
  <c r="P103" i="6"/>
  <c r="Z103" i="6"/>
  <c r="O103" i="6"/>
  <c r="AC103" i="6" l="1"/>
  <c r="U103" i="6"/>
  <c r="Z104" i="6"/>
  <c r="O104" i="6"/>
  <c r="P104" i="6"/>
  <c r="AD105" i="6"/>
  <c r="I104" i="6"/>
  <c r="J104" i="6"/>
  <c r="Y104" i="6"/>
  <c r="AD106" i="6" l="1"/>
  <c r="O105" i="6"/>
  <c r="P105" i="6"/>
  <c r="Z105" i="6"/>
  <c r="AC104" i="6"/>
  <c r="U104" i="6"/>
  <c r="Y105" i="6"/>
  <c r="J105" i="6"/>
  <c r="I105" i="6"/>
  <c r="AD107" i="6" l="1"/>
  <c r="AC105" i="6"/>
  <c r="U105" i="6"/>
  <c r="Z106" i="6"/>
  <c r="O106" i="6"/>
  <c r="P106" i="6"/>
  <c r="J106" i="6"/>
  <c r="I106" i="6"/>
  <c r="Y106" i="6"/>
  <c r="AC106" i="6" l="1"/>
  <c r="U106" i="6"/>
  <c r="AD108" i="6"/>
  <c r="Z107" i="6"/>
  <c r="O107" i="6"/>
  <c r="P107" i="6"/>
  <c r="Y107" i="6"/>
  <c r="J107" i="6"/>
  <c r="I107" i="6"/>
  <c r="Y108" i="6" l="1"/>
  <c r="J108" i="6"/>
  <c r="I108" i="6"/>
  <c r="AC107" i="6"/>
  <c r="U107" i="6"/>
  <c r="Z108" i="6"/>
  <c r="O108" i="6"/>
  <c r="P108" i="6"/>
  <c r="AD109" i="6" l="1"/>
  <c r="AC108" i="6"/>
  <c r="U108" i="6" l="1"/>
  <c r="AD110" i="6"/>
  <c r="P109" i="6"/>
  <c r="O109" i="6"/>
  <c r="Z109" i="6"/>
  <c r="I109" i="6"/>
  <c r="J109" i="6"/>
  <c r="Y109" i="6"/>
  <c r="AC109" i="6" l="1"/>
  <c r="U109" i="6"/>
  <c r="AD111" i="6"/>
  <c r="P110" i="6"/>
  <c r="Z110" i="6"/>
  <c r="O110" i="6"/>
  <c r="I110" i="6"/>
  <c r="Y110" i="6"/>
  <c r="J110" i="6"/>
  <c r="Y111" i="6" l="1"/>
  <c r="J111" i="6"/>
  <c r="I111" i="6"/>
  <c r="AC110" i="6"/>
  <c r="U110" i="6"/>
  <c r="P111" i="6"/>
  <c r="Z111" i="6"/>
  <c r="O111" i="6"/>
  <c r="AC111" i="6" l="1"/>
  <c r="Z112" i="6" l="1"/>
  <c r="O112" i="6"/>
  <c r="P112" i="6"/>
  <c r="U111" i="6"/>
  <c r="AC112" i="6" l="1"/>
</calcChain>
</file>

<file path=xl/sharedStrings.xml><?xml version="1.0" encoding="utf-8"?>
<sst xmlns="http://schemas.openxmlformats.org/spreadsheetml/2006/main" count="116" uniqueCount="54">
  <si>
    <t>A</t>
  </si>
  <si>
    <t>N</t>
  </si>
  <si>
    <t>year</t>
  </si>
  <si>
    <t>X</t>
  </si>
  <si>
    <t>A/X</t>
  </si>
  <si>
    <t>N/X</t>
  </si>
  <si>
    <t>c</t>
  </si>
  <si>
    <t>v</t>
  </si>
  <si>
    <t>s</t>
  </si>
  <si>
    <t>w</t>
  </si>
  <si>
    <t>r</t>
  </si>
  <si>
    <t>physical means of production (e.g., bushels of corn)</t>
  </si>
  <si>
    <t>(circulating) constant capital</t>
  </si>
  <si>
    <t>MELT</t>
  </si>
  <si>
    <t>monetary expression of labor-time (money-value per labor-hr)</t>
  </si>
  <si>
    <t>L</t>
  </si>
  <si>
    <t>living labor expended in production</t>
  </si>
  <si>
    <t>p</t>
  </si>
  <si>
    <t>per-unit price (or value) at end of year (e.g, dollars per bushel of corn)</t>
  </si>
  <si>
    <t>surplus-value (profit)</t>
  </si>
  <si>
    <t>physical output (e.g., bushels of corn)</t>
  </si>
  <si>
    <r>
      <t xml:space="preserve">rate of profit = </t>
    </r>
    <r>
      <rPr>
        <i/>
        <sz val="12"/>
        <color theme="1"/>
        <rFont val="Palatino Linotype"/>
        <family val="1"/>
      </rPr>
      <t>s</t>
    </r>
    <r>
      <rPr>
        <sz val="12"/>
        <color theme="1"/>
        <rFont val="Palatino Linotype"/>
        <family val="1"/>
      </rPr>
      <t>/(</t>
    </r>
    <r>
      <rPr>
        <i/>
        <sz val="12"/>
        <color theme="1"/>
        <rFont val="Palatino Linotype"/>
        <family val="1"/>
      </rPr>
      <t xml:space="preserve">c </t>
    </r>
    <r>
      <rPr>
        <sz val="12"/>
        <color theme="1"/>
        <rFont val="Palatino Linotype"/>
        <family val="1"/>
      </rPr>
      <t>+</t>
    </r>
    <r>
      <rPr>
        <i/>
        <sz val="12"/>
        <color theme="1"/>
        <rFont val="Palatino Linotype"/>
        <family val="1"/>
      </rPr>
      <t xml:space="preserve"> v</t>
    </r>
    <r>
      <rPr>
        <sz val="12"/>
        <color theme="1"/>
        <rFont val="Palatino Linotype"/>
        <family val="1"/>
      </rPr>
      <t>)</t>
    </r>
  </si>
  <si>
    <r>
      <t>total value of output =</t>
    </r>
    <r>
      <rPr>
        <i/>
        <sz val="12"/>
        <color theme="1"/>
        <rFont val="Palatino Linotype"/>
        <family val="1"/>
      </rPr>
      <t xml:space="preserve"> c </t>
    </r>
    <r>
      <rPr>
        <sz val="12"/>
        <color theme="1"/>
        <rFont val="Palatino Linotype"/>
        <family val="1"/>
      </rPr>
      <t xml:space="preserve">+ </t>
    </r>
    <r>
      <rPr>
        <i/>
        <sz val="12"/>
        <color theme="1"/>
        <rFont val="Palatino Linotype"/>
        <family val="1"/>
      </rPr>
      <t>v</t>
    </r>
    <r>
      <rPr>
        <sz val="12"/>
        <color theme="1"/>
        <rFont val="Palatino Linotype"/>
        <family val="1"/>
      </rPr>
      <t xml:space="preserve"> + </t>
    </r>
    <r>
      <rPr>
        <i/>
        <sz val="12"/>
        <color theme="1"/>
        <rFont val="Palatino Linotype"/>
        <family val="1"/>
      </rPr>
      <t>s</t>
    </r>
    <r>
      <rPr>
        <sz val="12"/>
        <color theme="1"/>
        <rFont val="Palatino Linotype"/>
        <family val="1"/>
      </rPr>
      <t xml:space="preserve"> = </t>
    </r>
    <r>
      <rPr>
        <i/>
        <sz val="12"/>
        <color theme="1"/>
        <rFont val="Palatino Linotype"/>
        <family val="1"/>
      </rPr>
      <t>c</t>
    </r>
    <r>
      <rPr>
        <sz val="12"/>
        <color theme="1"/>
        <rFont val="Palatino Linotype"/>
        <family val="1"/>
      </rPr>
      <t xml:space="preserve"> +</t>
    </r>
    <r>
      <rPr>
        <i/>
        <sz val="12"/>
        <color theme="1"/>
        <rFont val="Palatino Linotype"/>
        <family val="1"/>
      </rPr>
      <t xml:space="preserve"> N</t>
    </r>
  </si>
  <si>
    <t>variable capital</t>
  </si>
  <si>
    <t>s/v</t>
  </si>
  <si>
    <t>rate of surplus-value</t>
  </si>
  <si>
    <t xml:space="preserve">MELT </t>
  </si>
  <si>
    <t>growth rate of</t>
  </si>
  <si>
    <t>physical quantities</t>
  </si>
  <si>
    <t>value magnitudes</t>
  </si>
  <si>
    <t>growth rates</t>
  </si>
  <si>
    <r>
      <rPr>
        <b/>
        <i/>
        <sz val="9.5"/>
        <color theme="1"/>
        <rFont val="Palatino Linotype"/>
        <family val="1"/>
      </rPr>
      <t>p</t>
    </r>
    <r>
      <rPr>
        <i/>
        <sz val="9.5"/>
        <color theme="1"/>
        <rFont val="Palatino Linotype"/>
        <family val="1"/>
      </rPr>
      <t xml:space="preserve"> </t>
    </r>
  </si>
  <si>
    <r>
      <t xml:space="preserve">s </t>
    </r>
    <r>
      <rPr>
        <sz val="9.5"/>
        <color theme="1"/>
        <rFont val="Palatino Linotype"/>
        <family val="1"/>
      </rPr>
      <t>accumulated</t>
    </r>
  </si>
  <si>
    <t>total</t>
  </si>
  <si>
    <r>
      <t xml:space="preserve">% of </t>
    </r>
    <r>
      <rPr>
        <i/>
        <sz val="9.5"/>
        <color theme="1"/>
        <rFont val="Palatino Linotype"/>
        <family val="1"/>
      </rPr>
      <t>s</t>
    </r>
  </si>
  <si>
    <r>
      <t xml:space="preserve">accu-mula- tion   (% of </t>
    </r>
    <r>
      <rPr>
        <i/>
        <sz val="9.5"/>
        <color theme="1"/>
        <rFont val="Palatino Linotype"/>
        <family val="1"/>
      </rPr>
      <t>s</t>
    </r>
    <r>
      <rPr>
        <sz val="9.5"/>
        <color theme="1"/>
        <rFont val="Palatino Linotype"/>
        <family val="1"/>
      </rPr>
      <t>)</t>
    </r>
  </si>
  <si>
    <t xml:space="preserve">initial values of </t>
  </si>
  <si>
    <t xml:space="preserve"> = can be varied</t>
  </si>
  <si>
    <r>
      <t xml:space="preserve">Breakdown? If and only if </t>
    </r>
    <r>
      <rPr>
        <b/>
        <i/>
        <sz val="9.5"/>
        <color theme="1"/>
        <rFont val="Palatino Linotype"/>
        <family val="1"/>
      </rPr>
      <t xml:space="preserve">w </t>
    </r>
    <r>
      <rPr>
        <b/>
        <sz val="9.5"/>
        <color theme="1"/>
        <rFont val="Palatino Linotype"/>
        <family val="1"/>
      </rPr>
      <t xml:space="preserve">/ (next year's </t>
    </r>
    <r>
      <rPr>
        <b/>
        <i/>
        <sz val="9.5"/>
        <color theme="1"/>
        <rFont val="Palatino Linotype"/>
        <family val="1"/>
      </rPr>
      <t>c</t>
    </r>
    <r>
      <rPr>
        <b/>
        <sz val="9.5"/>
        <color theme="1"/>
        <rFont val="Palatino Linotype"/>
        <family val="1"/>
      </rPr>
      <t xml:space="preserve"> + </t>
    </r>
    <r>
      <rPr>
        <b/>
        <i/>
        <sz val="9.5"/>
        <color theme="1"/>
        <rFont val="Palatino Linotype"/>
        <family val="1"/>
      </rPr>
      <t>v</t>
    </r>
    <r>
      <rPr>
        <b/>
        <sz val="9.5"/>
        <color theme="1"/>
        <rFont val="Palatino Linotype"/>
        <family val="1"/>
      </rPr>
      <t>) &lt; 100% :</t>
    </r>
  </si>
  <si>
    <r>
      <rPr>
        <i/>
        <sz val="9.5"/>
        <color theme="1"/>
        <rFont val="Palatino Linotype"/>
        <family val="1"/>
      </rPr>
      <t>w</t>
    </r>
    <r>
      <rPr>
        <sz val="9.5"/>
        <color theme="1"/>
        <rFont val="Palatino Linotype"/>
        <family val="1"/>
      </rPr>
      <t xml:space="preserve"> / (next yr's</t>
    </r>
    <r>
      <rPr>
        <i/>
        <sz val="9.5"/>
        <color theme="1"/>
        <rFont val="Palatino Linotype"/>
        <family val="1"/>
      </rPr>
      <t xml:space="preserve"> c + v</t>
    </r>
    <r>
      <rPr>
        <sz val="9.5"/>
        <color theme="1"/>
        <rFont val="Palatino Linotype"/>
        <family val="1"/>
      </rPr>
      <t xml:space="preserve">) </t>
    </r>
  </si>
  <si>
    <t xml:space="preserve">Like the Bauer-Grossmann scheme, except that the price (or value) of the commodity is determined endogenously, not held constant. </t>
  </si>
  <si>
    <r>
      <t xml:space="preserve">Breakdown? If and only if </t>
    </r>
    <r>
      <rPr>
        <b/>
        <i/>
        <sz val="9.5"/>
        <color theme="1"/>
        <rFont val="Palatino Linotype"/>
        <family val="1"/>
      </rPr>
      <t xml:space="preserve">w </t>
    </r>
    <r>
      <rPr>
        <b/>
        <sz val="9.5"/>
        <color theme="1"/>
        <rFont val="Palatino Linotype"/>
        <family val="1"/>
      </rPr>
      <t xml:space="preserve">/ (next year's </t>
    </r>
    <r>
      <rPr>
        <b/>
        <i/>
        <sz val="9.5"/>
        <color theme="1"/>
        <rFont val="Palatino Linotype"/>
        <family val="1"/>
      </rPr>
      <t>c</t>
    </r>
    <r>
      <rPr>
        <b/>
        <sz val="9.5"/>
        <color theme="1"/>
        <rFont val="Palatino Linotype"/>
        <family val="1"/>
      </rPr>
      <t xml:space="preserve"> + </t>
    </r>
    <r>
      <rPr>
        <b/>
        <i/>
        <sz val="9.5"/>
        <color theme="1"/>
        <rFont val="Palatino Linotype"/>
        <family val="1"/>
      </rPr>
      <t>v</t>
    </r>
    <r>
      <rPr>
        <b/>
        <sz val="9.5"/>
        <color theme="1"/>
        <rFont val="Palatino Linotype"/>
        <family val="1"/>
      </rPr>
      <t>)      &lt; 100% :</t>
    </r>
  </si>
  <si>
    <t xml:space="preserve">This is an interactive spreadsheet file that accompanies </t>
  </si>
  <si>
    <t>© 2021 Andrew Kliman</t>
  </si>
  <si>
    <t xml:space="preserve">"Henryk Grossmann’s Breakdown Model: </t>
  </si>
  <si>
    <t>You may share this file but, if you alter it, you must note that fact, prominently, in the altered file,</t>
  </si>
  <si>
    <r>
      <t xml:space="preserve">c </t>
    </r>
    <r>
      <rPr>
        <sz val="9.5"/>
        <color theme="1"/>
        <rFont val="Palatino Linotype"/>
        <family val="1"/>
      </rPr>
      <t xml:space="preserve">+ </t>
    </r>
    <r>
      <rPr>
        <i/>
        <sz val="9.5"/>
        <color theme="1"/>
        <rFont val="Palatino Linotype"/>
        <family val="1"/>
      </rPr>
      <t>v</t>
    </r>
  </si>
  <si>
    <t xml:space="preserve">and you must provide the information that people need to access the original file. </t>
  </si>
  <si>
    <r>
      <t>REPRODUCTION SCHEME WITH CONSTANT "CAPITAL/OUTPUT" RATIO (</t>
    </r>
    <r>
      <rPr>
        <b/>
        <i/>
        <sz val="13.5"/>
        <color theme="1"/>
        <rFont val="Palatino Linotype"/>
        <family val="1"/>
      </rPr>
      <t>A</t>
    </r>
    <r>
      <rPr>
        <b/>
        <sz val="13.5"/>
        <color theme="1"/>
        <rFont val="Palatino Linotype"/>
        <family val="1"/>
      </rPr>
      <t>/</t>
    </r>
    <r>
      <rPr>
        <b/>
        <i/>
        <sz val="13.5"/>
        <color theme="1"/>
        <rFont val="Palatino Linotype"/>
        <family val="1"/>
      </rPr>
      <t>X</t>
    </r>
    <r>
      <rPr>
        <b/>
        <sz val="13.5"/>
        <color theme="1"/>
        <rFont val="Palatino Linotype"/>
        <family val="1"/>
      </rPr>
      <t xml:space="preserve">) </t>
    </r>
  </si>
  <si>
    <t xml:space="preserve">REPRODUCTION SCHEME WITH CONSTANT PERCENTAGE OF SURPLUS-VALUE ACCUMULATED </t>
  </si>
  <si>
    <r>
      <t xml:space="preserve">new value added = </t>
    </r>
    <r>
      <rPr>
        <i/>
        <sz val="12"/>
        <color theme="1"/>
        <rFont val="Palatino Linotype"/>
        <family val="1"/>
      </rPr>
      <t>MELT</t>
    </r>
    <r>
      <rPr>
        <i/>
        <sz val="8"/>
        <color theme="1"/>
        <rFont val="Palatino Linotype"/>
        <family val="1"/>
      </rPr>
      <t xml:space="preserve"> </t>
    </r>
    <r>
      <rPr>
        <sz val="12"/>
        <color theme="1"/>
        <rFont val="Palatino Linotype"/>
        <family val="1"/>
      </rPr>
      <t xml:space="preserve">× </t>
    </r>
    <r>
      <rPr>
        <i/>
        <sz val="12"/>
        <color theme="1"/>
        <rFont val="Palatino Linotype"/>
        <family val="1"/>
      </rPr>
      <t>L</t>
    </r>
  </si>
  <si>
    <r>
      <t xml:space="preserve">On the </t>
    </r>
    <r>
      <rPr>
        <i/>
        <sz val="13.5"/>
        <color theme="1"/>
        <rFont val="Palatino Linotype"/>
        <family val="1"/>
      </rPr>
      <t>Real</t>
    </r>
    <r>
      <rPr>
        <sz val="13.5"/>
        <color theme="1"/>
        <rFont val="Palatino Linotype"/>
        <family val="1"/>
      </rPr>
      <t xml:space="preserve"> Cause of the Fictitious Breakdown Tendency"</t>
    </r>
  </si>
  <si>
    <r>
      <t xml:space="preserve">by Andrew Kliman, published in </t>
    </r>
    <r>
      <rPr>
        <i/>
        <sz val="13.5"/>
        <color theme="1"/>
        <rFont val="Palatino Linotype"/>
        <family val="1"/>
      </rPr>
      <t>With Sober Senses</t>
    </r>
    <r>
      <rPr>
        <sz val="13.5"/>
        <color theme="1"/>
        <rFont val="Palatino Linotype"/>
        <family val="1"/>
      </rPr>
      <t xml:space="preserve">, October 7, 2021.  </t>
    </r>
  </si>
  <si>
    <t>https://www.marxisthumanistinitiative.org/economics/henryk-grossmanns-breakdown-model-on-the-real-cause-of-the-fictitious-breakdown-tendency.html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</si>
</sst>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9.5"/>
      <color theme="1"/>
      <name val="Palatino Linotype"/>
      <family val="1"/>
    </font>
    <font>
      <b/>
      <i/>
      <sz val="9.5"/>
      <color theme="1"/>
      <name val="Palatino Linotype"/>
      <family val="1"/>
    </font>
    <font>
      <i/>
      <sz val="9.5"/>
      <color theme="1"/>
      <name val="Palatino Linotype"/>
      <family val="1"/>
    </font>
    <font>
      <b/>
      <sz val="9.5"/>
      <color theme="1"/>
      <name val="Palatino Linotype"/>
      <family val="1"/>
    </font>
    <font>
      <i/>
      <sz val="8"/>
      <color theme="1"/>
      <name val="Palatino Linotype"/>
      <family val="1"/>
    </font>
    <font>
      <i/>
      <sz val="12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i/>
      <sz val="16"/>
      <color theme="1"/>
      <name val="Palatino Linotype"/>
      <family val="1"/>
    </font>
    <font>
      <sz val="12"/>
      <color theme="0"/>
      <name val="Palatino Linotype"/>
      <family val="1"/>
    </font>
    <font>
      <sz val="9.5"/>
      <color theme="0"/>
      <name val="Palatino Linotype"/>
      <family val="1"/>
    </font>
    <font>
      <b/>
      <sz val="13.5"/>
      <color theme="1"/>
      <name val="Palatino Linotype"/>
      <family val="1"/>
    </font>
    <font>
      <b/>
      <i/>
      <sz val="13.5"/>
      <color theme="1"/>
      <name val="Palatino Linotype"/>
      <family val="1"/>
    </font>
    <font>
      <sz val="11"/>
      <color theme="1"/>
      <name val="Palatino Linotype"/>
      <family val="1"/>
    </font>
    <font>
      <sz val="13.5"/>
      <color theme="1"/>
      <name val="Palatino Linotype"/>
      <family val="1"/>
    </font>
    <font>
      <i/>
      <sz val="13.5"/>
      <color theme="1"/>
      <name val="Palatino Linotype"/>
      <family val="1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Palatino Linotype"/>
      <family val="1"/>
    </font>
    <font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D2FE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6" fontId="3" fillId="2" borderId="0" xfId="2" applyNumberFormat="1" applyFont="1" applyFill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0" borderId="0" xfId="0" applyNumberFormat="1" applyFont="1" applyFill="1"/>
    <xf numFmtId="167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3" fontId="3" fillId="0" borderId="0" xfId="1" applyFont="1" applyFill="1"/>
    <xf numFmtId="10" fontId="3" fillId="0" borderId="0" xfId="2" applyNumberFormat="1" applyFont="1" applyFill="1"/>
    <xf numFmtId="0" fontId="3" fillId="0" borderId="0" xfId="0" applyFont="1" applyFill="1"/>
    <xf numFmtId="166" fontId="3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4" borderId="0" xfId="0" applyFont="1" applyFill="1"/>
    <xf numFmtId="0" fontId="0" fillId="4" borderId="0" xfId="0" applyFill="1"/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1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4" borderId="0" xfId="0" applyNumberFormat="1" applyFont="1" applyFill="1" applyAlignment="1">
      <alignment horizontal="center"/>
    </xf>
    <xf numFmtId="0" fontId="12" fillId="4" borderId="0" xfId="0" applyNumberFormat="1" applyFont="1" applyFill="1" applyAlignment="1">
      <alignment horizontal="center"/>
    </xf>
    <xf numFmtId="9" fontId="3" fillId="3" borderId="2" xfId="2" applyFont="1" applyFill="1" applyBorder="1" applyAlignment="1">
      <alignment horizontal="center"/>
    </xf>
    <xf numFmtId="166" fontId="3" fillId="2" borderId="19" xfId="2" applyNumberFormat="1" applyFont="1" applyFill="1" applyBorder="1" applyAlignment="1">
      <alignment horizontal="center"/>
    </xf>
    <xf numFmtId="10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9" fontId="3" fillId="0" borderId="0" xfId="2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3" fillId="5" borderId="0" xfId="0" applyNumberFormat="1" applyFont="1" applyFill="1" applyAlignment="1">
      <alignment horizontal="center"/>
    </xf>
    <xf numFmtId="0" fontId="3" fillId="5" borderId="0" xfId="0" applyNumberFormat="1" applyFont="1" applyFill="1"/>
    <xf numFmtId="0" fontId="3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wrapText="1"/>
    </xf>
    <xf numFmtId="0" fontId="3" fillId="5" borderId="0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10" fontId="3" fillId="5" borderId="0" xfId="2" applyNumberFormat="1" applyFont="1" applyFill="1"/>
    <xf numFmtId="10" fontId="3" fillId="5" borderId="0" xfId="2" applyNumberFormat="1" applyFont="1" applyFill="1" applyAlignment="1">
      <alignment horizontal="center"/>
    </xf>
    <xf numFmtId="166" fontId="3" fillId="4" borderId="0" xfId="2" applyNumberFormat="1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9" fontId="3" fillId="4" borderId="0" xfId="2" applyFont="1" applyFill="1"/>
    <xf numFmtId="0" fontId="3" fillId="4" borderId="0" xfId="0" applyFont="1" applyFill="1" applyBorder="1" applyAlignment="1">
      <alignment vertical="center" wrapText="1"/>
    </xf>
    <xf numFmtId="166" fontId="3" fillId="4" borderId="9" xfId="2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NumberFormat="1" applyFont="1" applyFill="1" applyAlignment="1"/>
    <xf numFmtId="0" fontId="3" fillId="4" borderId="0" xfId="0" applyFont="1" applyFill="1" applyAlignment="1">
      <alignment horizontal="center" wrapText="1"/>
    </xf>
    <xf numFmtId="0" fontId="3" fillId="4" borderId="0" xfId="0" applyNumberFormat="1" applyFont="1" applyFill="1"/>
    <xf numFmtId="0" fontId="3" fillId="4" borderId="13" xfId="0" applyFont="1" applyFill="1" applyBorder="1" applyAlignment="1">
      <alignment vertical="center" wrapText="1"/>
    </xf>
    <xf numFmtId="0" fontId="3" fillId="4" borderId="0" xfId="0" applyNumberFormat="1" applyFont="1" applyFill="1" applyAlignment="1">
      <alignment wrapText="1"/>
    </xf>
    <xf numFmtId="0" fontId="3" fillId="4" borderId="0" xfId="0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10" fontId="3" fillId="4" borderId="0" xfId="2" applyNumberFormat="1" applyFont="1" applyFill="1"/>
    <xf numFmtId="0" fontId="3" fillId="4" borderId="0" xfId="2" applyNumberFormat="1" applyFont="1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7" fontId="3" fillId="4" borderId="0" xfId="1" applyNumberFormat="1" applyFont="1" applyFill="1" applyAlignment="1">
      <alignment horizontal="center"/>
    </xf>
    <xf numFmtId="43" fontId="3" fillId="4" borderId="0" xfId="1" applyFont="1" applyFill="1"/>
    <xf numFmtId="164" fontId="3" fillId="4" borderId="0" xfId="0" applyNumberFormat="1" applyFont="1" applyFill="1"/>
    <xf numFmtId="166" fontId="3" fillId="4" borderId="0" xfId="2" applyNumberFormat="1" applyFont="1" applyFill="1"/>
    <xf numFmtId="0" fontId="12" fillId="4" borderId="0" xfId="2" applyNumberFormat="1" applyFont="1" applyFill="1" applyAlignment="1">
      <alignment horizontal="center"/>
    </xf>
    <xf numFmtId="9" fontId="12" fillId="4" borderId="0" xfId="2" applyFont="1" applyFill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0" xfId="0" quotePrefix="1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3" borderId="19" xfId="0" quotePrefix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0" xfId="0" applyNumberFormat="1" applyFont="1" applyFill="1" applyBorder="1"/>
    <xf numFmtId="0" fontId="3" fillId="4" borderId="0" xfId="0" quotePrefix="1" applyFont="1" applyFill="1" applyBorder="1"/>
    <xf numFmtId="0" fontId="3" fillId="0" borderId="4" xfId="0" applyFont="1" applyFill="1" applyBorder="1" applyAlignment="1">
      <alignment horizontal="center"/>
    </xf>
    <xf numFmtId="0" fontId="3" fillId="4" borderId="3" xfId="0" quotePrefix="1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1" xfId="0" applyFont="1" applyFill="1" applyBorder="1" applyAlignment="1"/>
    <xf numFmtId="0" fontId="5" fillId="4" borderId="22" xfId="0" applyFont="1" applyFill="1" applyBorder="1" applyAlignment="1">
      <alignment horizontal="center" vertical="center"/>
    </xf>
    <xf numFmtId="0" fontId="5" fillId="4" borderId="22" xfId="0" quotePrefix="1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left" indent="4"/>
    </xf>
    <xf numFmtId="0" fontId="16" fillId="4" borderId="0" xfId="0" applyFont="1" applyFill="1" applyAlignment="1">
      <alignment horizontal="left"/>
    </xf>
    <xf numFmtId="0" fontId="18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NumberFormat="1" applyFont="1" applyFill="1"/>
    <xf numFmtId="0" fontId="12" fillId="4" borderId="0" xfId="1" applyNumberFormat="1" applyFont="1" applyFill="1" applyAlignment="1">
      <alignment horizontal="center"/>
    </xf>
    <xf numFmtId="10" fontId="12" fillId="4" borderId="0" xfId="2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7" fontId="12" fillId="4" borderId="0" xfId="1" applyNumberFormat="1" applyFont="1" applyFill="1" applyAlignment="1">
      <alignment horizontal="center"/>
    </xf>
    <xf numFmtId="43" fontId="12" fillId="4" borderId="0" xfId="1" applyFont="1" applyFill="1"/>
    <xf numFmtId="164" fontId="12" fillId="4" borderId="0" xfId="0" applyNumberFormat="1" applyFont="1" applyFill="1"/>
    <xf numFmtId="10" fontId="12" fillId="4" borderId="0" xfId="2" applyNumberFormat="1" applyFont="1" applyFill="1"/>
    <xf numFmtId="0" fontId="12" fillId="4" borderId="0" xfId="0" applyFont="1" applyFill="1"/>
    <xf numFmtId="166" fontId="12" fillId="4" borderId="0" xfId="2" applyNumberFormat="1" applyFont="1" applyFill="1" applyAlignment="1">
      <alignment horizontal="center"/>
    </xf>
    <xf numFmtId="0" fontId="16" fillId="4" borderId="0" xfId="0" applyFont="1" applyFill="1" applyAlignment="1">
      <alignment horizontal="left" wrapText="1" indent="3"/>
    </xf>
    <xf numFmtId="166" fontId="6" fillId="2" borderId="18" xfId="2" applyNumberFormat="1" applyFont="1" applyFill="1" applyBorder="1" applyAlignment="1">
      <alignment horizontal="center" wrapText="1"/>
    </xf>
    <xf numFmtId="166" fontId="6" fillId="2" borderId="19" xfId="2" applyNumberFormat="1" applyFont="1" applyFill="1" applyBorder="1" applyAlignment="1">
      <alignment horizontal="center" wrapText="1"/>
    </xf>
    <xf numFmtId="166" fontId="3" fillId="2" borderId="21" xfId="2" applyNumberFormat="1" applyFont="1" applyFill="1" applyBorder="1" applyAlignment="1">
      <alignment horizontal="center" vertical="center" wrapText="1"/>
    </xf>
    <xf numFmtId="166" fontId="3" fillId="2" borderId="20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0" fillId="4" borderId="0" xfId="3" applyFont="1" applyFill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166" fontId="3" fillId="4" borderId="0" xfId="2" applyNumberFormat="1" applyFont="1" applyFill="1" applyBorder="1" applyAlignment="1">
      <alignment horizontal="center"/>
    </xf>
    <xf numFmtId="166" fontId="3" fillId="4" borderId="0" xfId="2" applyNumberFormat="1" applyFont="1" applyFill="1" applyBorder="1"/>
    <xf numFmtId="9" fontId="12" fillId="4" borderId="0" xfId="2" applyFont="1" applyFill="1" applyBorder="1"/>
    <xf numFmtId="166" fontId="3" fillId="4" borderId="0" xfId="2" applyNumberFormat="1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2F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xisthumanistinitiative.org/economics/henryk-grossmanns-breakdown-model-on-the-real-cause-of-the-fictitious-breakdown-tendency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27E3-B010-4704-BABB-040E27A81789}">
  <dimension ref="A1:AD192"/>
  <sheetViews>
    <sheetView tabSelected="1" workbookViewId="0"/>
  </sheetViews>
  <sheetFormatPr defaultRowHeight="15" x14ac:dyDescent="0.25"/>
  <cols>
    <col min="1" max="1" width="2.140625" customWidth="1"/>
  </cols>
  <sheetData>
    <row r="1" spans="1:3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9.5" x14ac:dyDescent="0.35">
      <c r="A2" s="23"/>
      <c r="B2" s="120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9"/>
      <c r="R2" s="119"/>
      <c r="S2" s="119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9.5" x14ac:dyDescent="0.35">
      <c r="A3" s="23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19"/>
      <c r="R3" s="119"/>
      <c r="S3" s="119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5.75" customHeight="1" x14ac:dyDescent="0.35">
      <c r="A4" s="23"/>
      <c r="B4" s="137" t="s">
        <v>44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19"/>
      <c r="R4" s="119"/>
      <c r="S4" s="119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9.5" x14ac:dyDescent="0.35">
      <c r="A5" s="23"/>
      <c r="B5" s="121" t="s">
        <v>51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19"/>
      <c r="R5" s="119"/>
      <c r="S5" s="11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4.25" customHeight="1" x14ac:dyDescent="0.35">
      <c r="A6" s="23"/>
      <c r="B6" s="121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9"/>
      <c r="R6" s="119"/>
      <c r="S6" s="119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9.5" x14ac:dyDescent="0.35">
      <c r="A7" s="23"/>
      <c r="B7" s="122" t="s">
        <v>52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19"/>
      <c r="R7" s="119"/>
      <c r="S7" s="119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2.75" customHeight="1" x14ac:dyDescent="0.35">
      <c r="A8" s="23"/>
      <c r="B8" s="122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9"/>
      <c r="R8" s="119"/>
      <c r="S8" s="119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9.5" customHeight="1" x14ac:dyDescent="0.35">
      <c r="A9" s="23"/>
      <c r="B9" s="158" t="s">
        <v>53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20"/>
      <c r="O9" s="120"/>
      <c r="P9" s="120"/>
      <c r="Q9" s="119"/>
      <c r="R9" s="119"/>
      <c r="S9" s="11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9.5" customHeight="1" x14ac:dyDescent="0.35">
      <c r="A10" s="23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20"/>
      <c r="O10" s="120"/>
      <c r="P10" s="120"/>
      <c r="Q10" s="119"/>
      <c r="R10" s="119"/>
      <c r="S10" s="119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6.25" customHeight="1" x14ac:dyDescent="0.35">
      <c r="A11" s="23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20"/>
      <c r="O11" s="120"/>
      <c r="P11" s="120"/>
      <c r="Q11" s="119"/>
      <c r="R11" s="119"/>
      <c r="S11" s="119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9.5" x14ac:dyDescent="0.35">
      <c r="A12" s="23"/>
      <c r="B12" s="122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9"/>
      <c r="R12" s="119"/>
      <c r="S12" s="11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9.5" x14ac:dyDescent="0.35">
      <c r="A13" s="23"/>
      <c r="B13" s="122" t="s">
        <v>47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19"/>
      <c r="R13" s="119"/>
      <c r="S13" s="119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9.5" x14ac:dyDescent="0.35">
      <c r="A14" s="23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19"/>
      <c r="R14" s="119"/>
      <c r="S14" s="119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9.5" x14ac:dyDescent="0.35">
      <c r="A15" s="23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19"/>
      <c r="R15" s="119"/>
      <c r="S15" s="119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9.5" x14ac:dyDescent="0.35">
      <c r="A16" s="119"/>
      <c r="B16" s="120" t="s">
        <v>43</v>
      </c>
      <c r="C16" s="120"/>
      <c r="D16" s="120"/>
      <c r="E16" s="120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x14ac:dyDescent="0.25"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x14ac:dyDescent="0.25"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x14ac:dyDescent="0.25"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x14ac:dyDescent="0.25"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x14ac:dyDescent="0.25"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x14ac:dyDescent="0.25"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x14ac:dyDescent="0.25"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x14ac:dyDescent="0.25"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x14ac:dyDescent="0.25"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21:30" x14ac:dyDescent="0.25"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21:30" x14ac:dyDescent="0.25"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21:30" x14ac:dyDescent="0.25"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21:30" x14ac:dyDescent="0.25"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21:30" x14ac:dyDescent="0.25"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21:30" x14ac:dyDescent="0.25"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21:30" x14ac:dyDescent="0.25"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21:30" x14ac:dyDescent="0.25"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21:30" x14ac:dyDescent="0.25"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21:30" x14ac:dyDescent="0.25"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21:30" x14ac:dyDescent="0.25"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21:30" x14ac:dyDescent="0.25"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21:30" x14ac:dyDescent="0.25"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21:30" x14ac:dyDescent="0.25"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21:30" x14ac:dyDescent="0.25"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21:30" x14ac:dyDescent="0.25"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21:30" x14ac:dyDescent="0.25"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21:30" x14ac:dyDescent="0.25"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21:30" x14ac:dyDescent="0.25"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21:30" x14ac:dyDescent="0.25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1:30" x14ac:dyDescent="0.25"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21:30" x14ac:dyDescent="0.25"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21:30" x14ac:dyDescent="0.25"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21:30" x14ac:dyDescent="0.25"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21:30" x14ac:dyDescent="0.25"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21:30" x14ac:dyDescent="0.25"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21:30" x14ac:dyDescent="0.25"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21:30" x14ac:dyDescent="0.25"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21:30" x14ac:dyDescent="0.25"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21:30" x14ac:dyDescent="0.25"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21:30" x14ac:dyDescent="0.25"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21:30" x14ac:dyDescent="0.25"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21:30" x14ac:dyDescent="0.25"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21:30" x14ac:dyDescent="0.25"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21:30" x14ac:dyDescent="0.25"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21:30" x14ac:dyDescent="0.25"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21:30" x14ac:dyDescent="0.25"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21:30" x14ac:dyDescent="0.25"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21:30" x14ac:dyDescent="0.25"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21:30" x14ac:dyDescent="0.25"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21:30" x14ac:dyDescent="0.25"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21:30" x14ac:dyDescent="0.25"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21:30" x14ac:dyDescent="0.25"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21:30" x14ac:dyDescent="0.25"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1:30" x14ac:dyDescent="0.25"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1:30" x14ac:dyDescent="0.25"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1:30" x14ac:dyDescent="0.25"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1:30" x14ac:dyDescent="0.25"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21:30" x14ac:dyDescent="0.25"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21:30" x14ac:dyDescent="0.25"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21:30" x14ac:dyDescent="0.25"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21:30" x14ac:dyDescent="0.25"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21:30" x14ac:dyDescent="0.25"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21:30" x14ac:dyDescent="0.25"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1:30" x14ac:dyDescent="0.25"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21:30" x14ac:dyDescent="0.25"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21:30" x14ac:dyDescent="0.25"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21:30" x14ac:dyDescent="0.25"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21:30" x14ac:dyDescent="0.25"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1:30" x14ac:dyDescent="0.25"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21:30" x14ac:dyDescent="0.25"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21:30" x14ac:dyDescent="0.25"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21:30" x14ac:dyDescent="0.25"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1:30" x14ac:dyDescent="0.25"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21:30" x14ac:dyDescent="0.25"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1:30" x14ac:dyDescent="0.25"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21:30" x14ac:dyDescent="0.25"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21:30" x14ac:dyDescent="0.25"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21:30" x14ac:dyDescent="0.25"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21:30" x14ac:dyDescent="0.25"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21:30" x14ac:dyDescent="0.25"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1:30" x14ac:dyDescent="0.25"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21:30" x14ac:dyDescent="0.25"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21:30" x14ac:dyDescent="0.25"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21:30" x14ac:dyDescent="0.25"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21:30" x14ac:dyDescent="0.25"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1:30" x14ac:dyDescent="0.25"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21:30" x14ac:dyDescent="0.25"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21:30" x14ac:dyDescent="0.25"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21:30" x14ac:dyDescent="0.25"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21:30" x14ac:dyDescent="0.25"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1:30" x14ac:dyDescent="0.25"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21:30" x14ac:dyDescent="0.25"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1:30" x14ac:dyDescent="0.25"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21:30" x14ac:dyDescent="0.25"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21:30" x14ac:dyDescent="0.25"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21:30" x14ac:dyDescent="0.25"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21:30" x14ac:dyDescent="0.25"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21:30" x14ac:dyDescent="0.25"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1:30" x14ac:dyDescent="0.25"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1:30" x14ac:dyDescent="0.25"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21:30" x14ac:dyDescent="0.25"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21:30" x14ac:dyDescent="0.25"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21:30" x14ac:dyDescent="0.25"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21:30" x14ac:dyDescent="0.25"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21:30" x14ac:dyDescent="0.25"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21:30" x14ac:dyDescent="0.25"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21:30" x14ac:dyDescent="0.25"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21:30" x14ac:dyDescent="0.25"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21:30" x14ac:dyDescent="0.25"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21:30" x14ac:dyDescent="0.25"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21:30" x14ac:dyDescent="0.25"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21:30" x14ac:dyDescent="0.25"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21:30" x14ac:dyDescent="0.25"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21:30" x14ac:dyDescent="0.25"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21:30" x14ac:dyDescent="0.25"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21:30" x14ac:dyDescent="0.25"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21:30" x14ac:dyDescent="0.25"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21:30" x14ac:dyDescent="0.25"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21:30" x14ac:dyDescent="0.25"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21:30" x14ac:dyDescent="0.25"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21:30" x14ac:dyDescent="0.25"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</sheetData>
  <mergeCells count="2">
    <mergeCell ref="B4:P4"/>
    <mergeCell ref="B9:M11"/>
  </mergeCells>
  <hyperlinks>
    <hyperlink ref="B9" r:id="rId1" xr:uid="{D7811C29-E0A9-429D-9444-074E4C60C0F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9969-C06F-440C-AF0F-38AA9928BA86}">
  <dimension ref="A1:BM646"/>
  <sheetViews>
    <sheetView workbookViewId="0"/>
  </sheetViews>
  <sheetFormatPr defaultRowHeight="15" x14ac:dyDescent="0.25"/>
  <cols>
    <col min="1" max="1" width="1.7109375" style="21" customWidth="1"/>
    <col min="2" max="2" width="10.7109375" style="21" customWidth="1"/>
    <col min="3" max="3" width="1.42578125" style="21" customWidth="1"/>
  </cols>
  <sheetData>
    <row r="1" spans="1:65" s="23" customFormat="1" ht="9" customHeight="1" x14ac:dyDescent="0.25">
      <c r="A1" s="24"/>
      <c r="B1" s="24"/>
      <c r="C1" s="24"/>
    </row>
    <row r="2" spans="1:65" ht="22.5" x14ac:dyDescent="0.4">
      <c r="A2" s="25"/>
      <c r="B2" s="25" t="s">
        <v>0</v>
      </c>
      <c r="C2" s="25"/>
      <c r="D2" s="22" t="s">
        <v>11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2.5" x14ac:dyDescent="0.4">
      <c r="A3" s="25"/>
      <c r="B3" s="25" t="s">
        <v>6</v>
      </c>
      <c r="C3" s="25"/>
      <c r="D3" s="22" t="s">
        <v>12</v>
      </c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22.5" x14ac:dyDescent="0.4">
      <c r="A4" s="25"/>
      <c r="B4" s="25" t="s">
        <v>15</v>
      </c>
      <c r="C4" s="25"/>
      <c r="D4" s="22" t="s">
        <v>16</v>
      </c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22.5" x14ac:dyDescent="0.4">
      <c r="A5" s="25"/>
      <c r="B5" s="25" t="s">
        <v>13</v>
      </c>
      <c r="C5" s="25"/>
      <c r="D5" s="22" t="s">
        <v>14</v>
      </c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22.5" x14ac:dyDescent="0.4">
      <c r="A6" s="25"/>
      <c r="B6" s="25" t="s">
        <v>1</v>
      </c>
      <c r="C6" s="25"/>
      <c r="D6" s="22" t="s">
        <v>50</v>
      </c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22.5" x14ac:dyDescent="0.4">
      <c r="A7" s="25"/>
      <c r="B7" s="25" t="s">
        <v>17</v>
      </c>
      <c r="C7" s="25"/>
      <c r="D7" s="22" t="s">
        <v>18</v>
      </c>
      <c r="E7" s="22"/>
      <c r="F7" s="22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22.5" x14ac:dyDescent="0.4">
      <c r="A8" s="25"/>
      <c r="B8" s="25" t="s">
        <v>10</v>
      </c>
      <c r="C8" s="25"/>
      <c r="D8" s="22" t="s">
        <v>21</v>
      </c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22.5" x14ac:dyDescent="0.4">
      <c r="A9" s="25"/>
      <c r="B9" s="25" t="s">
        <v>8</v>
      </c>
      <c r="C9" s="25"/>
      <c r="D9" s="22" t="s">
        <v>19</v>
      </c>
      <c r="E9" s="22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22.5" x14ac:dyDescent="0.4">
      <c r="A10" s="25"/>
      <c r="B10" s="25" t="s">
        <v>24</v>
      </c>
      <c r="C10" s="25"/>
      <c r="D10" s="22" t="s">
        <v>25</v>
      </c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22.5" x14ac:dyDescent="0.4">
      <c r="A11" s="25"/>
      <c r="B11" s="25" t="s">
        <v>7</v>
      </c>
      <c r="C11" s="25"/>
      <c r="D11" s="22" t="s">
        <v>23</v>
      </c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22.5" x14ac:dyDescent="0.4">
      <c r="A12" s="25"/>
      <c r="B12" s="25" t="s">
        <v>9</v>
      </c>
      <c r="C12" s="25"/>
      <c r="D12" s="22" t="s">
        <v>22</v>
      </c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22.5" x14ac:dyDescent="0.4">
      <c r="A13" s="25"/>
      <c r="B13" s="25" t="s">
        <v>3</v>
      </c>
      <c r="C13" s="25"/>
      <c r="D13" s="22" t="s">
        <v>20</v>
      </c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x14ac:dyDescent="0.25">
      <c r="A14" s="24"/>
      <c r="B14" s="24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x14ac:dyDescent="0.25">
      <c r="A15" s="24"/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x14ac:dyDescent="0.25">
      <c r="A16" s="24"/>
      <c r="B16" s="24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x14ac:dyDescent="0.25">
      <c r="A17" s="24"/>
      <c r="B17" s="24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x14ac:dyDescent="0.25">
      <c r="A18" s="24"/>
      <c r="B18" s="24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x14ac:dyDescent="0.25">
      <c r="A19" s="24"/>
      <c r="B19" s="24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x14ac:dyDescent="0.25">
      <c r="A20" s="24"/>
      <c r="B20" s="2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x14ac:dyDescent="0.25">
      <c r="A21" s="24"/>
      <c r="B21" s="24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x14ac:dyDescent="0.25">
      <c r="A22" s="24"/>
      <c r="B22" s="24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x14ac:dyDescent="0.25">
      <c r="A23" s="24"/>
      <c r="B23" s="24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x14ac:dyDescent="0.25">
      <c r="A24" s="24"/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x14ac:dyDescent="0.25">
      <c r="A25" s="24"/>
      <c r="B25" s="24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x14ac:dyDescent="0.25">
      <c r="A26" s="24"/>
      <c r="B26" s="24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x14ac:dyDescent="0.25">
      <c r="A27" s="24"/>
      <c r="B27" s="24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x14ac:dyDescent="0.25">
      <c r="A28" s="24"/>
      <c r="B28" s="2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x14ac:dyDescent="0.25">
      <c r="A29" s="24"/>
      <c r="B29" s="2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x14ac:dyDescent="0.25">
      <c r="A30" s="24"/>
      <c r="B30" s="2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x14ac:dyDescent="0.25">
      <c r="A31" s="24"/>
      <c r="B31" s="2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x14ac:dyDescent="0.25">
      <c r="A32" s="24"/>
      <c r="B32" s="2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x14ac:dyDescent="0.25">
      <c r="A33" s="24"/>
      <c r="B33" s="2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x14ac:dyDescent="0.25">
      <c r="A34" s="24"/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x14ac:dyDescent="0.25">
      <c r="A35" s="24"/>
      <c r="B35" s="24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x14ac:dyDescent="0.25">
      <c r="A36" s="24"/>
      <c r="B36" s="2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x14ac:dyDescent="0.25">
      <c r="A37" s="24"/>
      <c r="B37" s="24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x14ac:dyDescent="0.25">
      <c r="A38" s="24"/>
      <c r="B38" s="24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x14ac:dyDescent="0.25">
      <c r="A39" s="24"/>
      <c r="B39" s="24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x14ac:dyDescent="0.25">
      <c r="A40" s="24"/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x14ac:dyDescent="0.25">
      <c r="A41" s="24"/>
      <c r="B41" s="24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x14ac:dyDescent="0.25">
      <c r="A42" s="24"/>
      <c r="B42" s="24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x14ac:dyDescent="0.25">
      <c r="A43" s="24"/>
      <c r="B43" s="24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x14ac:dyDescent="0.25">
      <c r="A44" s="24"/>
      <c r="B44" s="24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x14ac:dyDescent="0.25">
      <c r="A45" s="24"/>
      <c r="B45" s="24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x14ac:dyDescent="0.25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x14ac:dyDescent="0.25">
      <c r="A47" s="24"/>
      <c r="B47" s="24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x14ac:dyDescent="0.25">
      <c r="A48" s="24"/>
      <c r="B48" s="24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x14ac:dyDescent="0.25">
      <c r="A49" s="24"/>
      <c r="B49" s="24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x14ac:dyDescent="0.25">
      <c r="A50" s="24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x14ac:dyDescent="0.25">
      <c r="A51" s="24"/>
      <c r="B51" s="24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x14ac:dyDescent="0.25">
      <c r="A52" s="24"/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x14ac:dyDescent="0.25">
      <c r="A53" s="24"/>
      <c r="B53" s="24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x14ac:dyDescent="0.25">
      <c r="A54" s="24"/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x14ac:dyDescent="0.25">
      <c r="A55" s="24"/>
      <c r="B55" s="24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x14ac:dyDescent="0.25">
      <c r="A56" s="24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x14ac:dyDescent="0.25">
      <c r="A57" s="24"/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x14ac:dyDescent="0.25">
      <c r="A58" s="24"/>
      <c r="B58" s="24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x14ac:dyDescent="0.25">
      <c r="A59" s="24"/>
      <c r="B59" s="24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x14ac:dyDescent="0.25">
      <c r="A60" s="24"/>
      <c r="B60" s="24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x14ac:dyDescent="0.25">
      <c r="A61" s="24"/>
      <c r="B61" s="24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x14ac:dyDescent="0.25">
      <c r="A62" s="24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x14ac:dyDescent="0.25">
      <c r="A63" s="24"/>
      <c r="B63" s="24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x14ac:dyDescent="0.25">
      <c r="A64" s="24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x14ac:dyDescent="0.25">
      <c r="A65" s="24"/>
      <c r="B65" s="24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x14ac:dyDescent="0.25">
      <c r="A66" s="24"/>
      <c r="B66" s="24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x14ac:dyDescent="0.25">
      <c r="A67" s="24"/>
      <c r="B67" s="24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x14ac:dyDescent="0.25">
      <c r="A68" s="24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x14ac:dyDescent="0.25">
      <c r="A69" s="24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x14ac:dyDescent="0.25">
      <c r="A70" s="24"/>
      <c r="B70" s="24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x14ac:dyDescent="0.25">
      <c r="A71" s="24"/>
      <c r="B71" s="24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x14ac:dyDescent="0.25">
      <c r="A72" s="24"/>
      <c r="B72" s="24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x14ac:dyDescent="0.25">
      <c r="A73" s="24"/>
      <c r="B73" s="24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x14ac:dyDescent="0.25">
      <c r="A74" s="24"/>
      <c r="B74" s="24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x14ac:dyDescent="0.25">
      <c r="A75" s="24"/>
      <c r="B75" s="24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x14ac:dyDescent="0.25">
      <c r="A76" s="24"/>
      <c r="B76" s="24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x14ac:dyDescent="0.25">
      <c r="A77" s="24"/>
      <c r="B77" s="24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x14ac:dyDescent="0.25">
      <c r="A78" s="24"/>
      <c r="B78" s="24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x14ac:dyDescent="0.25">
      <c r="A79" s="24"/>
      <c r="B79" s="24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x14ac:dyDescent="0.25">
      <c r="A80" s="24"/>
      <c r="B80" s="24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x14ac:dyDescent="0.25">
      <c r="A81" s="24"/>
      <c r="B81" s="24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x14ac:dyDescent="0.25">
      <c r="A82" s="24"/>
      <c r="B82" s="24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x14ac:dyDescent="0.25">
      <c r="A83" s="24"/>
      <c r="B83" s="24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x14ac:dyDescent="0.25">
      <c r="A84" s="24"/>
      <c r="B84" s="24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x14ac:dyDescent="0.25">
      <c r="A85" s="24"/>
      <c r="B85" s="24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x14ac:dyDescent="0.25">
      <c r="A86" s="24"/>
      <c r="B86" s="24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x14ac:dyDescent="0.25">
      <c r="A87" s="24"/>
      <c r="B87" s="24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x14ac:dyDescent="0.25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x14ac:dyDescent="0.25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1:65" x14ac:dyDescent="0.25">
      <c r="A90" s="24"/>
      <c r="B90" s="24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1:65" x14ac:dyDescent="0.25">
      <c r="A91" s="24"/>
      <c r="B91" s="24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1:65" x14ac:dyDescent="0.25">
      <c r="A92" s="24"/>
      <c r="B92" s="24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1:65" x14ac:dyDescent="0.25">
      <c r="A93" s="24"/>
      <c r="B93" s="24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1:65" x14ac:dyDescent="0.25">
      <c r="A94" s="24"/>
      <c r="B94" s="24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1:65" x14ac:dyDescent="0.25">
      <c r="A95" s="24"/>
      <c r="B95" s="24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1:65" x14ac:dyDescent="0.25">
      <c r="A96" s="24"/>
      <c r="B96" s="24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1:65" x14ac:dyDescent="0.25">
      <c r="A97" s="24"/>
      <c r="B97" s="24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  <row r="98" spans="1:65" x14ac:dyDescent="0.25">
      <c r="A98" s="24"/>
      <c r="B98" s="24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  <row r="99" spans="1:65" x14ac:dyDescent="0.25">
      <c r="A99" s="24"/>
      <c r="B99" s="24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</row>
    <row r="100" spans="1:65" x14ac:dyDescent="0.25">
      <c r="A100" s="24"/>
      <c r="B100" s="24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65" x14ac:dyDescent="0.25">
      <c r="A101" s="24"/>
      <c r="B101" s="24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1:65" x14ac:dyDescent="0.25">
      <c r="A102" s="24"/>
      <c r="B102" s="24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1:65" x14ac:dyDescent="0.25">
      <c r="A103" s="24"/>
      <c r="B103" s="24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</row>
    <row r="104" spans="1:65" x14ac:dyDescent="0.25">
      <c r="A104" s="24"/>
      <c r="B104" s="24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1:65" x14ac:dyDescent="0.25">
      <c r="A105" s="24"/>
      <c r="B105" s="24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</row>
    <row r="106" spans="1:65" x14ac:dyDescent="0.25">
      <c r="A106" s="24"/>
      <c r="B106" s="24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</row>
    <row r="107" spans="1:65" x14ac:dyDescent="0.25">
      <c r="A107" s="24"/>
      <c r="B107" s="24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</row>
    <row r="108" spans="1:65" x14ac:dyDescent="0.25">
      <c r="A108" s="24"/>
      <c r="B108" s="24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</row>
    <row r="109" spans="1:65" x14ac:dyDescent="0.25">
      <c r="A109" s="24"/>
      <c r="B109" s="24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</row>
    <row r="110" spans="1:65" x14ac:dyDescent="0.25">
      <c r="A110" s="24"/>
      <c r="B110" s="24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</row>
    <row r="111" spans="1:65" x14ac:dyDescent="0.25">
      <c r="A111" s="24"/>
      <c r="B111" s="24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</row>
    <row r="112" spans="1:65" x14ac:dyDescent="0.25">
      <c r="A112" s="24"/>
      <c r="B112" s="24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</row>
    <row r="113" spans="1:65" x14ac:dyDescent="0.25">
      <c r="A113" s="24"/>
      <c r="B113" s="24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</row>
    <row r="114" spans="1:65" x14ac:dyDescent="0.25">
      <c r="A114" s="24"/>
      <c r="B114" s="24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</row>
    <row r="115" spans="1:65" x14ac:dyDescent="0.25">
      <c r="A115" s="24"/>
      <c r="B115" s="24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1:65" x14ac:dyDescent="0.25">
      <c r="A116" s="24"/>
      <c r="B116" s="24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</row>
    <row r="117" spans="1:65" x14ac:dyDescent="0.25">
      <c r="A117" s="24"/>
      <c r="B117" s="24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</row>
    <row r="118" spans="1:65" x14ac:dyDescent="0.25">
      <c r="A118" s="24"/>
      <c r="B118" s="24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</row>
    <row r="119" spans="1:65" x14ac:dyDescent="0.25">
      <c r="A119" s="24"/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</row>
    <row r="120" spans="1:65" x14ac:dyDescent="0.25">
      <c r="A120" s="24"/>
      <c r="B120" s="24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x14ac:dyDescent="0.25">
      <c r="A121" s="24"/>
      <c r="B121" s="24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x14ac:dyDescent="0.25">
      <c r="A122" s="24"/>
      <c r="B122" s="24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x14ac:dyDescent="0.25">
      <c r="A123" s="24"/>
      <c r="B123" s="24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x14ac:dyDescent="0.25">
      <c r="A124" s="24"/>
      <c r="B124" s="24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x14ac:dyDescent="0.25">
      <c r="A125" s="24"/>
      <c r="B125" s="24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x14ac:dyDescent="0.25">
      <c r="A126" s="24"/>
      <c r="B126" s="24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x14ac:dyDescent="0.25">
      <c r="A127" s="24"/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x14ac:dyDescent="0.25">
      <c r="A128" s="24"/>
      <c r="B128" s="24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x14ac:dyDescent="0.25">
      <c r="A129" s="24"/>
      <c r="B129" s="24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x14ac:dyDescent="0.25">
      <c r="A130" s="24"/>
      <c r="B130" s="24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x14ac:dyDescent="0.25">
      <c r="A131" s="24"/>
      <c r="B131" s="24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x14ac:dyDescent="0.25">
      <c r="A132" s="24"/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x14ac:dyDescent="0.25">
      <c r="A133" s="24"/>
      <c r="B133" s="24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x14ac:dyDescent="0.25">
      <c r="A134" s="24"/>
      <c r="B134" s="24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x14ac:dyDescent="0.25">
      <c r="A135" s="24"/>
      <c r="B135" s="24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x14ac:dyDescent="0.25">
      <c r="A136" s="24"/>
      <c r="B136" s="24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x14ac:dyDescent="0.25">
      <c r="A137" s="24"/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x14ac:dyDescent="0.25">
      <c r="A138" s="24"/>
      <c r="B138" s="24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x14ac:dyDescent="0.25">
      <c r="A139" s="24"/>
      <c r="B139" s="24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x14ac:dyDescent="0.25">
      <c r="A140" s="24"/>
      <c r="B140" s="24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x14ac:dyDescent="0.25">
      <c r="A141" s="24"/>
      <c r="B141" s="24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x14ac:dyDescent="0.25">
      <c r="A142" s="24"/>
      <c r="B142" s="24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x14ac:dyDescent="0.25">
      <c r="A143" s="24"/>
      <c r="B143" s="24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x14ac:dyDescent="0.25">
      <c r="A144" s="24"/>
      <c r="B144" s="24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x14ac:dyDescent="0.25">
      <c r="A145" s="24"/>
      <c r="B145" s="24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x14ac:dyDescent="0.25">
      <c r="A146" s="24"/>
      <c r="B146" s="24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x14ac:dyDescent="0.25">
      <c r="A147" s="24"/>
      <c r="B147" s="24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x14ac:dyDescent="0.25">
      <c r="A148" s="24"/>
      <c r="B148" s="24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x14ac:dyDescent="0.25">
      <c r="A149" s="24"/>
      <c r="B149" s="24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x14ac:dyDescent="0.25">
      <c r="A150" s="24"/>
      <c r="B150" s="24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x14ac:dyDescent="0.25">
      <c r="A151" s="2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x14ac:dyDescent="0.25">
      <c r="A152" s="24"/>
      <c r="B152" s="24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x14ac:dyDescent="0.25">
      <c r="A153" s="24"/>
      <c r="B153" s="24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x14ac:dyDescent="0.25">
      <c r="A154" s="24"/>
      <c r="B154" s="24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x14ac:dyDescent="0.25">
      <c r="A155" s="24"/>
      <c r="B155" s="24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x14ac:dyDescent="0.25">
      <c r="A156" s="24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x14ac:dyDescent="0.25">
      <c r="A157" s="24"/>
      <c r="B157" s="24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x14ac:dyDescent="0.25">
      <c r="A158" s="24"/>
      <c r="B158" s="24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x14ac:dyDescent="0.25">
      <c r="A159" s="24"/>
      <c r="B159" s="24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x14ac:dyDescent="0.25">
      <c r="A160" s="24"/>
      <c r="B160" s="24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x14ac:dyDescent="0.25">
      <c r="A161" s="24"/>
      <c r="B161" s="24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x14ac:dyDescent="0.25">
      <c r="A162" s="24"/>
      <c r="B162" s="24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x14ac:dyDescent="0.25">
      <c r="A163" s="24"/>
      <c r="B163" s="24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x14ac:dyDescent="0.25">
      <c r="A164" s="24"/>
      <c r="B164" s="24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x14ac:dyDescent="0.25">
      <c r="A165" s="24"/>
      <c r="B165" s="24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x14ac:dyDescent="0.25">
      <c r="A166" s="24"/>
      <c r="B166" s="24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x14ac:dyDescent="0.25">
      <c r="A167" s="24"/>
      <c r="B167" s="24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x14ac:dyDescent="0.25">
      <c r="A168" s="24"/>
      <c r="B168" s="24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x14ac:dyDescent="0.25">
      <c r="A169" s="24"/>
      <c r="B169" s="24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x14ac:dyDescent="0.25">
      <c r="A170" s="24"/>
      <c r="B170" s="24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x14ac:dyDescent="0.25">
      <c r="A171" s="24"/>
      <c r="B171" s="24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x14ac:dyDescent="0.25">
      <c r="A172" s="24"/>
      <c r="B172" s="24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x14ac:dyDescent="0.25">
      <c r="A173" s="24"/>
      <c r="B173" s="24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x14ac:dyDescent="0.25">
      <c r="A174" s="24"/>
      <c r="B174" s="24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x14ac:dyDescent="0.25">
      <c r="A175" s="24"/>
      <c r="B175" s="24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x14ac:dyDescent="0.25">
      <c r="A176" s="24"/>
      <c r="B176" s="24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x14ac:dyDescent="0.25">
      <c r="A177" s="24"/>
      <c r="B177" s="24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x14ac:dyDescent="0.25">
      <c r="A178" s="24"/>
      <c r="B178" s="24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x14ac:dyDescent="0.25">
      <c r="A179" s="24"/>
      <c r="B179" s="24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x14ac:dyDescent="0.25">
      <c r="A180" s="24"/>
      <c r="B180" s="24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x14ac:dyDescent="0.25">
      <c r="A181" s="24"/>
      <c r="B181" s="24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x14ac:dyDescent="0.25">
      <c r="A182" s="24"/>
      <c r="B182" s="24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x14ac:dyDescent="0.25">
      <c r="A183" s="24"/>
      <c r="B183" s="24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</row>
    <row r="184" spans="1:65" x14ac:dyDescent="0.25">
      <c r="A184" s="24"/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</row>
    <row r="185" spans="1:65" x14ac:dyDescent="0.25">
      <c r="A185" s="24"/>
      <c r="B185" s="24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</row>
    <row r="186" spans="1:65" x14ac:dyDescent="0.25">
      <c r="A186" s="24"/>
      <c r="B186" s="24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</row>
    <row r="187" spans="1:65" x14ac:dyDescent="0.25">
      <c r="A187" s="24"/>
      <c r="B187" s="24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</row>
    <row r="188" spans="1:65" x14ac:dyDescent="0.25">
      <c r="A188" s="24"/>
      <c r="B188" s="24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</row>
    <row r="189" spans="1:65" x14ac:dyDescent="0.25">
      <c r="A189" s="24"/>
      <c r="B189" s="24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</row>
    <row r="190" spans="1:65" x14ac:dyDescent="0.25">
      <c r="A190" s="24"/>
      <c r="B190" s="24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</row>
    <row r="191" spans="1:65" x14ac:dyDescent="0.25">
      <c r="A191" s="24"/>
      <c r="B191" s="24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</row>
    <row r="192" spans="1:65" x14ac:dyDescent="0.25">
      <c r="A192" s="24"/>
      <c r="B192" s="24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</row>
    <row r="193" spans="1:65" x14ac:dyDescent="0.25">
      <c r="A193" s="24"/>
      <c r="B193" s="24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</row>
    <row r="194" spans="1:65" x14ac:dyDescent="0.25">
      <c r="A194" s="24"/>
      <c r="B194" s="24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</row>
    <row r="195" spans="1:65" x14ac:dyDescent="0.25">
      <c r="A195" s="24"/>
      <c r="B195" s="24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</row>
    <row r="196" spans="1:65" x14ac:dyDescent="0.25">
      <c r="A196" s="24"/>
      <c r="B196" s="24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65" x14ac:dyDescent="0.25">
      <c r="A197" s="24"/>
      <c r="B197" s="24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</row>
    <row r="198" spans="1:65" x14ac:dyDescent="0.25">
      <c r="A198" s="24"/>
      <c r="B198" s="24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</row>
    <row r="199" spans="1:65" x14ac:dyDescent="0.25">
      <c r="A199" s="24"/>
      <c r="B199" s="24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</row>
    <row r="200" spans="1:65" x14ac:dyDescent="0.25">
      <c r="A200" s="24"/>
      <c r="B200" s="24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5" x14ac:dyDescent="0.25">
      <c r="A201" s="24"/>
      <c r="B201" s="24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5" x14ac:dyDescent="0.25">
      <c r="A202" s="24"/>
      <c r="B202" s="24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3" spans="1:65" x14ac:dyDescent="0.25">
      <c r="A203" s="24"/>
      <c r="B203" s="24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</row>
    <row r="204" spans="1:65" x14ac:dyDescent="0.25">
      <c r="A204" s="24"/>
      <c r="B204" s="24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</row>
    <row r="205" spans="1:65" x14ac:dyDescent="0.25">
      <c r="A205" s="24"/>
      <c r="B205" s="24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</row>
    <row r="206" spans="1:65" x14ac:dyDescent="0.25">
      <c r="A206" s="24"/>
      <c r="B206" s="24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</row>
    <row r="207" spans="1:65" x14ac:dyDescent="0.25">
      <c r="A207" s="24"/>
      <c r="B207" s="24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</row>
    <row r="208" spans="1:65" x14ac:dyDescent="0.25">
      <c r="A208" s="24"/>
      <c r="B208" s="24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</row>
    <row r="209" spans="1:65" x14ac:dyDescent="0.25">
      <c r="A209" s="24"/>
      <c r="B209" s="24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</row>
    <row r="210" spans="1:65" x14ac:dyDescent="0.25">
      <c r="A210" s="24"/>
      <c r="B210" s="24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</row>
    <row r="211" spans="1:65" x14ac:dyDescent="0.25">
      <c r="A211" s="24"/>
      <c r="B211" s="24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</row>
    <row r="212" spans="1:65" x14ac:dyDescent="0.25">
      <c r="A212" s="24"/>
      <c r="B212" s="24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</row>
    <row r="213" spans="1:65" x14ac:dyDescent="0.25">
      <c r="A213" s="24"/>
      <c r="B213" s="24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</row>
    <row r="214" spans="1:65" x14ac:dyDescent="0.25">
      <c r="A214" s="24"/>
      <c r="B214" s="24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</row>
    <row r="215" spans="1:65" x14ac:dyDescent="0.25">
      <c r="A215" s="24"/>
      <c r="B215" s="24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</row>
    <row r="216" spans="1:65" x14ac:dyDescent="0.25">
      <c r="A216" s="24"/>
      <c r="B216" s="24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</row>
    <row r="217" spans="1:65" x14ac:dyDescent="0.25">
      <c r="A217" s="24"/>
      <c r="B217" s="24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</row>
    <row r="218" spans="1:65" x14ac:dyDescent="0.25">
      <c r="A218" s="24"/>
      <c r="B218" s="24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</row>
    <row r="219" spans="1:65" x14ac:dyDescent="0.25">
      <c r="A219" s="24"/>
      <c r="B219" s="24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</row>
    <row r="220" spans="1:65" x14ac:dyDescent="0.25">
      <c r="A220" s="24"/>
      <c r="B220" s="24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</row>
    <row r="221" spans="1:65" x14ac:dyDescent="0.25">
      <c r="A221" s="24"/>
      <c r="B221" s="24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</row>
    <row r="222" spans="1:65" x14ac:dyDescent="0.25">
      <c r="A222" s="24"/>
      <c r="B222" s="24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</row>
    <row r="223" spans="1:65" x14ac:dyDescent="0.25">
      <c r="A223" s="24"/>
      <c r="B223" s="24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</row>
    <row r="224" spans="1:65" x14ac:dyDescent="0.25">
      <c r="A224" s="24"/>
      <c r="B224" s="24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</row>
    <row r="225" spans="1:65" x14ac:dyDescent="0.25">
      <c r="A225" s="24"/>
      <c r="B225" s="24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</row>
    <row r="226" spans="1:65" x14ac:dyDescent="0.25">
      <c r="A226" s="24"/>
      <c r="B226" s="24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</row>
    <row r="227" spans="1:65" x14ac:dyDescent="0.25">
      <c r="A227" s="24"/>
      <c r="B227" s="24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</row>
    <row r="228" spans="1:65" x14ac:dyDescent="0.25">
      <c r="A228" s="24"/>
      <c r="B228" s="24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</row>
    <row r="229" spans="1:65" x14ac:dyDescent="0.25">
      <c r="A229" s="24"/>
      <c r="B229" s="24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</row>
    <row r="230" spans="1:65" x14ac:dyDescent="0.25">
      <c r="A230" s="24"/>
      <c r="B230" s="24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</row>
    <row r="231" spans="1:65" x14ac:dyDescent="0.25">
      <c r="A231" s="24"/>
      <c r="B231" s="24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</row>
    <row r="232" spans="1:65" x14ac:dyDescent="0.25">
      <c r="A232" s="24"/>
      <c r="B232" s="24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</row>
    <row r="233" spans="1:65" x14ac:dyDescent="0.25">
      <c r="A233" s="24"/>
      <c r="B233" s="24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</row>
    <row r="234" spans="1:65" x14ac:dyDescent="0.25">
      <c r="A234" s="24"/>
      <c r="B234" s="24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</row>
    <row r="235" spans="1:65" x14ac:dyDescent="0.25">
      <c r="A235" s="24"/>
      <c r="B235" s="24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</row>
    <row r="236" spans="1:65" x14ac:dyDescent="0.25">
      <c r="A236" s="24"/>
      <c r="B236" s="24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</row>
    <row r="237" spans="1:65" x14ac:dyDescent="0.25">
      <c r="A237" s="24"/>
      <c r="B237" s="24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</row>
    <row r="238" spans="1:65" x14ac:dyDescent="0.25">
      <c r="A238" s="24"/>
      <c r="B238" s="24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</row>
    <row r="239" spans="1:65" x14ac:dyDescent="0.25">
      <c r="A239" s="24"/>
      <c r="B239" s="24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</row>
    <row r="240" spans="1:65" x14ac:dyDescent="0.25">
      <c r="A240" s="24"/>
      <c r="B240" s="24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</row>
    <row r="241" spans="1:65" x14ac:dyDescent="0.25">
      <c r="A241" s="24"/>
      <c r="B241" s="24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</row>
    <row r="242" spans="1:65" x14ac:dyDescent="0.25">
      <c r="A242" s="24"/>
      <c r="B242" s="24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</row>
    <row r="243" spans="1:65" x14ac:dyDescent="0.25">
      <c r="A243" s="24"/>
      <c r="B243" s="24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</row>
    <row r="244" spans="1:65" x14ac:dyDescent="0.25">
      <c r="A244" s="24"/>
      <c r="B244" s="24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</row>
    <row r="245" spans="1:65" x14ac:dyDescent="0.25">
      <c r="A245" s="24"/>
      <c r="B245" s="24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</row>
    <row r="246" spans="1:65" x14ac:dyDescent="0.25">
      <c r="A246" s="24"/>
      <c r="B246" s="24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</row>
    <row r="247" spans="1:65" x14ac:dyDescent="0.25">
      <c r="A247" s="24"/>
      <c r="B247" s="24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</row>
    <row r="248" spans="1:65" x14ac:dyDescent="0.25">
      <c r="A248" s="24"/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</row>
    <row r="249" spans="1:65" x14ac:dyDescent="0.25">
      <c r="A249" s="24"/>
      <c r="B249" s="24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</row>
    <row r="250" spans="1:65" x14ac:dyDescent="0.25">
      <c r="A250" s="24"/>
      <c r="B250" s="24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</row>
    <row r="251" spans="1:65" x14ac:dyDescent="0.25">
      <c r="A251" s="24"/>
      <c r="B251" s="24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</row>
    <row r="252" spans="1:65" x14ac:dyDescent="0.25">
      <c r="A252" s="24"/>
      <c r="B252" s="24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</row>
    <row r="253" spans="1:65" x14ac:dyDescent="0.25">
      <c r="A253" s="24"/>
      <c r="B253" s="24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</row>
    <row r="254" spans="1:65" x14ac:dyDescent="0.25">
      <c r="A254" s="24"/>
      <c r="B254" s="24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</row>
    <row r="255" spans="1:65" x14ac:dyDescent="0.25">
      <c r="A255" s="24"/>
      <c r="B255" s="24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</row>
    <row r="256" spans="1:65" x14ac:dyDescent="0.25">
      <c r="A256" s="24"/>
      <c r="B256" s="24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</row>
    <row r="257" spans="1:65" x14ac:dyDescent="0.25">
      <c r="A257" s="24"/>
      <c r="B257" s="24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</row>
    <row r="258" spans="1:65" x14ac:dyDescent="0.25">
      <c r="A258" s="24"/>
      <c r="B258" s="24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</row>
    <row r="259" spans="1:65" x14ac:dyDescent="0.25">
      <c r="A259" s="24"/>
      <c r="B259" s="24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</row>
    <row r="260" spans="1:65" x14ac:dyDescent="0.25">
      <c r="A260" s="24"/>
      <c r="B260" s="24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</row>
    <row r="261" spans="1:65" x14ac:dyDescent="0.25">
      <c r="A261" s="24"/>
      <c r="B261" s="24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</row>
    <row r="262" spans="1:65" x14ac:dyDescent="0.25">
      <c r="A262" s="24"/>
      <c r="B262" s="24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</row>
    <row r="263" spans="1:65" x14ac:dyDescent="0.25">
      <c r="A263" s="24"/>
      <c r="B263" s="24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</row>
    <row r="264" spans="1:65" x14ac:dyDescent="0.25">
      <c r="A264" s="24"/>
      <c r="B264" s="24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</row>
    <row r="265" spans="1:65" x14ac:dyDescent="0.25">
      <c r="A265" s="24"/>
      <c r="B265" s="24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</row>
    <row r="266" spans="1:65" x14ac:dyDescent="0.25">
      <c r="A266" s="24"/>
      <c r="B266" s="24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</row>
    <row r="267" spans="1:65" x14ac:dyDescent="0.25">
      <c r="A267" s="24"/>
      <c r="B267" s="24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</row>
    <row r="268" spans="1:65" x14ac:dyDescent="0.25">
      <c r="A268" s="24"/>
      <c r="B268" s="24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</row>
    <row r="269" spans="1:65" x14ac:dyDescent="0.25">
      <c r="A269" s="24"/>
      <c r="B269" s="24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</row>
    <row r="270" spans="1:65" x14ac:dyDescent="0.25">
      <c r="A270" s="24"/>
      <c r="B270" s="24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</row>
    <row r="271" spans="1:65" x14ac:dyDescent="0.25">
      <c r="A271" s="24"/>
      <c r="B271" s="24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</row>
    <row r="272" spans="1:65" x14ac:dyDescent="0.25">
      <c r="A272" s="24"/>
      <c r="B272" s="24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</row>
    <row r="273" spans="1:65" x14ac:dyDescent="0.25">
      <c r="A273" s="24"/>
      <c r="B273" s="24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</row>
    <row r="274" spans="1:65" x14ac:dyDescent="0.25">
      <c r="A274" s="24"/>
      <c r="B274" s="24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</row>
    <row r="275" spans="1:65" x14ac:dyDescent="0.25">
      <c r="A275" s="24"/>
      <c r="B275" s="24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</row>
    <row r="276" spans="1:65" x14ac:dyDescent="0.25">
      <c r="A276" s="24"/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</row>
    <row r="277" spans="1:65" x14ac:dyDescent="0.25">
      <c r="A277" s="24"/>
      <c r="B277" s="24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</row>
    <row r="278" spans="1:65" x14ac:dyDescent="0.25">
      <c r="A278" s="24"/>
      <c r="B278" s="24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</row>
    <row r="279" spans="1:65" x14ac:dyDescent="0.25">
      <c r="A279" s="24"/>
      <c r="B279" s="24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</row>
    <row r="280" spans="1:65" x14ac:dyDescent="0.25">
      <c r="A280" s="24"/>
      <c r="B280" s="24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</row>
    <row r="281" spans="1:65" x14ac:dyDescent="0.25">
      <c r="A281" s="24"/>
      <c r="B281" s="24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</row>
    <row r="282" spans="1:65" x14ac:dyDescent="0.25">
      <c r="A282" s="24"/>
      <c r="B282" s="24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</row>
    <row r="283" spans="1:65" x14ac:dyDescent="0.25">
      <c r="A283" s="24"/>
      <c r="B283" s="24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</row>
    <row r="284" spans="1:65" x14ac:dyDescent="0.25">
      <c r="A284" s="24"/>
      <c r="B284" s="24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</row>
    <row r="285" spans="1:65" x14ac:dyDescent="0.25">
      <c r="A285" s="24"/>
      <c r="B285" s="24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</row>
    <row r="286" spans="1:65" x14ac:dyDescent="0.25">
      <c r="A286" s="24"/>
      <c r="B286" s="24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</row>
    <row r="287" spans="1:65" x14ac:dyDescent="0.25">
      <c r="A287" s="24"/>
      <c r="B287" s="24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</row>
    <row r="288" spans="1:65" x14ac:dyDescent="0.25">
      <c r="A288" s="24"/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</row>
    <row r="289" spans="1:65" x14ac:dyDescent="0.25">
      <c r="A289" s="24"/>
      <c r="B289" s="24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</row>
    <row r="290" spans="1:65" x14ac:dyDescent="0.25">
      <c r="A290" s="24"/>
      <c r="B290" s="24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</row>
    <row r="291" spans="1:65" x14ac:dyDescent="0.25">
      <c r="A291" s="24"/>
      <c r="B291" s="24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</row>
    <row r="292" spans="1:65" x14ac:dyDescent="0.25">
      <c r="A292" s="24"/>
      <c r="B292" s="24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</row>
    <row r="293" spans="1:65" x14ac:dyDescent="0.25">
      <c r="A293" s="24"/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</row>
    <row r="294" spans="1:65" x14ac:dyDescent="0.25">
      <c r="A294" s="24"/>
      <c r="B294" s="24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</row>
    <row r="295" spans="1:65" x14ac:dyDescent="0.25">
      <c r="A295" s="24"/>
      <c r="B295" s="24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</row>
    <row r="296" spans="1:65" x14ac:dyDescent="0.25">
      <c r="A296" s="24"/>
      <c r="B296" s="24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</row>
    <row r="297" spans="1:65" x14ac:dyDescent="0.25">
      <c r="A297" s="24"/>
      <c r="B297" s="24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</row>
    <row r="298" spans="1:65" x14ac:dyDescent="0.25">
      <c r="A298" s="24"/>
      <c r="B298" s="24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</row>
    <row r="299" spans="1:65" x14ac:dyDescent="0.25">
      <c r="A299" s="24"/>
      <c r="B299" s="24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</row>
    <row r="300" spans="1:65" x14ac:dyDescent="0.25">
      <c r="A300" s="24"/>
      <c r="B300" s="24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</row>
    <row r="301" spans="1:65" x14ac:dyDescent="0.25">
      <c r="A301" s="24"/>
      <c r="B301" s="24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</row>
    <row r="302" spans="1:65" x14ac:dyDescent="0.25">
      <c r="A302" s="24"/>
      <c r="B302" s="24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</row>
    <row r="303" spans="1:65" x14ac:dyDescent="0.25">
      <c r="A303" s="24"/>
      <c r="B303" s="24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</row>
    <row r="304" spans="1:65" x14ac:dyDescent="0.25">
      <c r="A304" s="24"/>
      <c r="B304" s="24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</row>
    <row r="305" spans="1:65" x14ac:dyDescent="0.25">
      <c r="A305" s="24"/>
      <c r="B305" s="24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</row>
    <row r="306" spans="1:65" x14ac:dyDescent="0.25">
      <c r="A306" s="24"/>
      <c r="B306" s="24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</row>
    <row r="307" spans="1:65" x14ac:dyDescent="0.25">
      <c r="A307" s="24"/>
      <c r="B307" s="24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</row>
    <row r="308" spans="1:65" x14ac:dyDescent="0.25">
      <c r="A308" s="24"/>
      <c r="B308" s="24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</row>
    <row r="309" spans="1:65" x14ac:dyDescent="0.25">
      <c r="A309" s="24"/>
      <c r="B309" s="24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</row>
    <row r="310" spans="1:65" x14ac:dyDescent="0.25">
      <c r="A310" s="24"/>
      <c r="B310" s="24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</row>
    <row r="311" spans="1:65" x14ac:dyDescent="0.25">
      <c r="A311" s="24"/>
      <c r="B311" s="24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</row>
    <row r="312" spans="1:65" x14ac:dyDescent="0.25">
      <c r="A312" s="24"/>
      <c r="B312" s="24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</row>
    <row r="313" spans="1:65" x14ac:dyDescent="0.25">
      <c r="A313" s="24"/>
      <c r="B313" s="24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</row>
    <row r="314" spans="1:65" x14ac:dyDescent="0.25">
      <c r="A314" s="24"/>
      <c r="B314" s="24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</row>
    <row r="315" spans="1:65" x14ac:dyDescent="0.25">
      <c r="A315" s="24"/>
      <c r="B315" s="24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</row>
    <row r="316" spans="1:65" x14ac:dyDescent="0.25">
      <c r="A316" s="24"/>
      <c r="B316" s="24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</row>
    <row r="317" spans="1:65" x14ac:dyDescent="0.25">
      <c r="A317" s="24"/>
      <c r="B317" s="24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</row>
    <row r="318" spans="1:65" x14ac:dyDescent="0.25">
      <c r="A318" s="24"/>
      <c r="B318" s="24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</row>
    <row r="319" spans="1:65" x14ac:dyDescent="0.25">
      <c r="A319" s="24"/>
      <c r="B319" s="24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</row>
    <row r="320" spans="1:65" x14ac:dyDescent="0.25">
      <c r="A320" s="24"/>
      <c r="B320" s="24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</row>
    <row r="321" spans="1:65" x14ac:dyDescent="0.25">
      <c r="A321" s="24"/>
      <c r="B321" s="24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</row>
    <row r="322" spans="1:65" x14ac:dyDescent="0.25">
      <c r="A322" s="24"/>
      <c r="B322" s="24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</row>
    <row r="323" spans="1:65" x14ac:dyDescent="0.25">
      <c r="A323" s="24"/>
      <c r="B323" s="24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</row>
    <row r="324" spans="1:65" x14ac:dyDescent="0.25">
      <c r="A324" s="24"/>
      <c r="B324" s="24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</row>
    <row r="325" spans="1:65" x14ac:dyDescent="0.25">
      <c r="A325" s="24"/>
      <c r="B325" s="24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</row>
    <row r="326" spans="1:65" x14ac:dyDescent="0.25">
      <c r="A326" s="24"/>
      <c r="B326" s="24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</row>
    <row r="327" spans="1:65" x14ac:dyDescent="0.25">
      <c r="A327" s="24"/>
      <c r="B327" s="24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</row>
    <row r="328" spans="1:65" x14ac:dyDescent="0.25">
      <c r="A328" s="24"/>
      <c r="B328" s="24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</row>
    <row r="329" spans="1:65" x14ac:dyDescent="0.25">
      <c r="A329" s="24"/>
      <c r="B329" s="24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</row>
    <row r="330" spans="1:65" x14ac:dyDescent="0.25">
      <c r="A330" s="24"/>
      <c r="B330" s="24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</row>
    <row r="331" spans="1:65" x14ac:dyDescent="0.25">
      <c r="A331" s="24"/>
      <c r="B331" s="24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</row>
    <row r="332" spans="1:65" x14ac:dyDescent="0.25">
      <c r="A332" s="24"/>
      <c r="B332" s="24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</row>
    <row r="333" spans="1:65" x14ac:dyDescent="0.25">
      <c r="A333" s="24"/>
      <c r="B333" s="24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</row>
    <row r="334" spans="1:65" x14ac:dyDescent="0.25">
      <c r="A334" s="24"/>
      <c r="B334" s="24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</row>
    <row r="335" spans="1:65" x14ac:dyDescent="0.25">
      <c r="A335" s="24"/>
      <c r="B335" s="24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</row>
    <row r="336" spans="1:65" x14ac:dyDescent="0.25">
      <c r="A336" s="24"/>
      <c r="B336" s="24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</row>
    <row r="337" spans="1:65" x14ac:dyDescent="0.25">
      <c r="A337" s="24"/>
      <c r="B337" s="24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</row>
    <row r="338" spans="1:65" x14ac:dyDescent="0.25">
      <c r="A338" s="24"/>
      <c r="B338" s="24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</row>
    <row r="339" spans="1:65" x14ac:dyDescent="0.25">
      <c r="A339" s="24"/>
      <c r="B339" s="24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</row>
    <row r="340" spans="1:65" x14ac:dyDescent="0.25">
      <c r="A340" s="24"/>
      <c r="B340" s="24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</row>
    <row r="341" spans="1:65" x14ac:dyDescent="0.25">
      <c r="A341" s="24"/>
      <c r="B341" s="24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</row>
    <row r="342" spans="1:65" x14ac:dyDescent="0.25">
      <c r="A342" s="24"/>
      <c r="B342" s="24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</row>
    <row r="343" spans="1:65" x14ac:dyDescent="0.25">
      <c r="A343" s="24"/>
      <c r="B343" s="24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</row>
    <row r="344" spans="1:65" x14ac:dyDescent="0.25">
      <c r="A344" s="24"/>
      <c r="B344" s="24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</row>
    <row r="345" spans="1:65" x14ac:dyDescent="0.25">
      <c r="A345" s="24"/>
      <c r="B345" s="24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</row>
    <row r="346" spans="1:65" x14ac:dyDescent="0.25">
      <c r="A346" s="24"/>
      <c r="B346" s="24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</row>
    <row r="347" spans="1:65" x14ac:dyDescent="0.25">
      <c r="A347" s="24"/>
      <c r="B347" s="24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</row>
    <row r="348" spans="1:65" x14ac:dyDescent="0.25">
      <c r="A348" s="24"/>
      <c r="B348" s="24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</row>
    <row r="349" spans="1:65" x14ac:dyDescent="0.25">
      <c r="A349" s="24"/>
      <c r="B349" s="24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</row>
    <row r="350" spans="1:65" x14ac:dyDescent="0.25">
      <c r="A350" s="24"/>
      <c r="B350" s="24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</row>
    <row r="351" spans="1:65" x14ac:dyDescent="0.25">
      <c r="A351" s="24"/>
      <c r="B351" s="24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</row>
    <row r="352" spans="1:65" x14ac:dyDescent="0.25">
      <c r="A352" s="24"/>
      <c r="B352" s="24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</row>
    <row r="353" spans="1:65" x14ac:dyDescent="0.25">
      <c r="A353" s="24"/>
      <c r="B353" s="24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</row>
    <row r="354" spans="1:65" x14ac:dyDescent="0.25">
      <c r="A354" s="24"/>
      <c r="B354" s="24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</row>
    <row r="355" spans="1:65" x14ac:dyDescent="0.25">
      <c r="A355" s="24"/>
      <c r="B355" s="24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</row>
    <row r="356" spans="1:65" x14ac:dyDescent="0.25">
      <c r="A356" s="24"/>
      <c r="B356" s="24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</row>
    <row r="357" spans="1:65" x14ac:dyDescent="0.25">
      <c r="A357" s="24"/>
      <c r="B357" s="24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</row>
    <row r="358" spans="1:65" x14ac:dyDescent="0.25">
      <c r="A358" s="24"/>
      <c r="B358" s="24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</row>
    <row r="359" spans="1:65" x14ac:dyDescent="0.25">
      <c r="A359" s="24"/>
      <c r="B359" s="24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</row>
    <row r="360" spans="1:65" x14ac:dyDescent="0.25">
      <c r="A360" s="24"/>
      <c r="B360" s="24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</row>
    <row r="361" spans="1:65" x14ac:dyDescent="0.25">
      <c r="A361" s="24"/>
      <c r="B361" s="24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</row>
    <row r="362" spans="1:65" x14ac:dyDescent="0.25">
      <c r="A362" s="24"/>
      <c r="B362" s="24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</row>
    <row r="363" spans="1:65" x14ac:dyDescent="0.25">
      <c r="A363" s="24"/>
      <c r="B363" s="24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</row>
    <row r="364" spans="1:65" x14ac:dyDescent="0.25">
      <c r="A364" s="24"/>
      <c r="B364" s="24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</row>
    <row r="365" spans="1:65" x14ac:dyDescent="0.25">
      <c r="A365" s="24"/>
      <c r="B365" s="24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</row>
    <row r="366" spans="1:65" x14ac:dyDescent="0.25">
      <c r="A366" s="24"/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</row>
    <row r="367" spans="1:65" x14ac:dyDescent="0.25">
      <c r="A367" s="24"/>
      <c r="B367" s="24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</row>
    <row r="368" spans="1:65" x14ac:dyDescent="0.25">
      <c r="A368" s="24"/>
      <c r="B368" s="24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</row>
    <row r="369" spans="1:65" x14ac:dyDescent="0.25">
      <c r="A369" s="24"/>
      <c r="B369" s="24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</row>
    <row r="370" spans="1:65" x14ac:dyDescent="0.25">
      <c r="A370" s="24"/>
      <c r="B370" s="24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</row>
    <row r="371" spans="1:65" x14ac:dyDescent="0.25">
      <c r="A371" s="24"/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</row>
    <row r="372" spans="1:65" x14ac:dyDescent="0.25">
      <c r="A372" s="24"/>
      <c r="B372" s="24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</row>
    <row r="373" spans="1:65" x14ac:dyDescent="0.25">
      <c r="A373" s="24"/>
      <c r="B373" s="24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</row>
    <row r="374" spans="1:65" x14ac:dyDescent="0.25">
      <c r="A374" s="24"/>
      <c r="B374" s="24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</row>
    <row r="375" spans="1:65" x14ac:dyDescent="0.25">
      <c r="A375" s="24"/>
      <c r="B375" s="24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</row>
    <row r="376" spans="1:65" x14ac:dyDescent="0.25">
      <c r="A376" s="24"/>
      <c r="B376" s="24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</row>
    <row r="377" spans="1:65" x14ac:dyDescent="0.25">
      <c r="A377" s="24"/>
      <c r="B377" s="24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</row>
    <row r="378" spans="1:65" x14ac:dyDescent="0.25">
      <c r="A378" s="24"/>
      <c r="B378" s="24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</row>
    <row r="379" spans="1:65" x14ac:dyDescent="0.25">
      <c r="A379" s="24"/>
      <c r="B379" s="24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</row>
    <row r="380" spans="1:65" x14ac:dyDescent="0.25">
      <c r="A380" s="24"/>
      <c r="B380" s="24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</row>
    <row r="381" spans="1:65" x14ac:dyDescent="0.25">
      <c r="A381" s="24"/>
      <c r="B381" s="24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</row>
    <row r="382" spans="1:65" x14ac:dyDescent="0.25">
      <c r="A382" s="24"/>
      <c r="B382" s="24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</row>
    <row r="383" spans="1:65" x14ac:dyDescent="0.25">
      <c r="A383" s="24"/>
      <c r="B383" s="24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</row>
    <row r="384" spans="1:65" x14ac:dyDescent="0.25">
      <c r="A384" s="24"/>
      <c r="B384" s="24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</row>
    <row r="385" spans="1:65" x14ac:dyDescent="0.25">
      <c r="A385" s="24"/>
      <c r="B385" s="24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</row>
    <row r="386" spans="1:65" x14ac:dyDescent="0.25">
      <c r="A386" s="24"/>
      <c r="B386" s="24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</row>
    <row r="387" spans="1:65" x14ac:dyDescent="0.25">
      <c r="A387" s="24"/>
      <c r="B387" s="24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</row>
    <row r="388" spans="1:65" x14ac:dyDescent="0.25">
      <c r="A388" s="24"/>
      <c r="B388" s="24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</row>
    <row r="389" spans="1:65" x14ac:dyDescent="0.25">
      <c r="A389" s="24"/>
      <c r="B389" s="24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</row>
    <row r="390" spans="1:65" x14ac:dyDescent="0.25">
      <c r="A390" s="24"/>
      <c r="B390" s="24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</row>
    <row r="391" spans="1:65" x14ac:dyDescent="0.25">
      <c r="A391" s="24"/>
      <c r="B391" s="24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</row>
    <row r="392" spans="1:65" x14ac:dyDescent="0.25">
      <c r="A392" s="24"/>
      <c r="B392" s="24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</row>
    <row r="393" spans="1:65" x14ac:dyDescent="0.25">
      <c r="A393" s="24"/>
      <c r="B393" s="24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</row>
    <row r="394" spans="1:65" x14ac:dyDescent="0.25">
      <c r="A394" s="24"/>
      <c r="B394" s="24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</row>
    <row r="395" spans="1:65" x14ac:dyDescent="0.25">
      <c r="A395" s="24"/>
      <c r="B395" s="24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</row>
    <row r="396" spans="1:65" x14ac:dyDescent="0.25">
      <c r="A396" s="24"/>
      <c r="B396" s="24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</row>
    <row r="397" spans="1:65" x14ac:dyDescent="0.25">
      <c r="A397" s="24"/>
      <c r="B397" s="24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</row>
    <row r="398" spans="1:65" x14ac:dyDescent="0.25">
      <c r="A398" s="24"/>
      <c r="B398" s="24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</row>
    <row r="399" spans="1:65" x14ac:dyDescent="0.25">
      <c r="A399" s="24"/>
      <c r="B399" s="24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</row>
    <row r="400" spans="1:65" x14ac:dyDescent="0.25">
      <c r="A400" s="24"/>
      <c r="B400" s="24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</row>
    <row r="401" spans="1:65" x14ac:dyDescent="0.25">
      <c r="A401" s="24"/>
      <c r="B401" s="24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</row>
    <row r="402" spans="1:65" x14ac:dyDescent="0.25">
      <c r="A402" s="24"/>
      <c r="B402" s="24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</row>
    <row r="403" spans="1:65" x14ac:dyDescent="0.25">
      <c r="A403" s="24"/>
      <c r="B403" s="24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</row>
    <row r="404" spans="1:65" x14ac:dyDescent="0.25">
      <c r="A404" s="24"/>
      <c r="B404" s="24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</row>
    <row r="405" spans="1:65" x14ac:dyDescent="0.25">
      <c r="A405" s="24"/>
      <c r="B405" s="24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</row>
    <row r="406" spans="1:65" x14ac:dyDescent="0.25">
      <c r="A406" s="24"/>
      <c r="B406" s="24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</row>
    <row r="407" spans="1:65" x14ac:dyDescent="0.25">
      <c r="A407" s="24"/>
      <c r="B407" s="24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</row>
    <row r="408" spans="1:65" x14ac:dyDescent="0.25">
      <c r="A408" s="24"/>
      <c r="B408" s="24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</row>
    <row r="409" spans="1:65" x14ac:dyDescent="0.25">
      <c r="A409" s="24"/>
      <c r="B409" s="24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</row>
    <row r="410" spans="1:65" x14ac:dyDescent="0.25">
      <c r="A410" s="24"/>
      <c r="B410" s="24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</row>
    <row r="411" spans="1:65" x14ac:dyDescent="0.25">
      <c r="A411" s="24"/>
      <c r="B411" s="24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</row>
    <row r="412" spans="1:65" x14ac:dyDescent="0.25">
      <c r="A412" s="24"/>
      <c r="B412" s="24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</row>
    <row r="413" spans="1:65" x14ac:dyDescent="0.25">
      <c r="A413" s="24"/>
      <c r="B413" s="24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</row>
    <row r="414" spans="1:65" x14ac:dyDescent="0.25">
      <c r="A414" s="24"/>
      <c r="B414" s="24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</row>
    <row r="415" spans="1:65" x14ac:dyDescent="0.25">
      <c r="A415" s="24"/>
      <c r="B415" s="24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</row>
    <row r="416" spans="1:65" x14ac:dyDescent="0.25">
      <c r="A416" s="24"/>
      <c r="B416" s="24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</row>
    <row r="417" spans="1:65" x14ac:dyDescent="0.25">
      <c r="A417" s="24"/>
      <c r="B417" s="24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</row>
    <row r="418" spans="1:65" x14ac:dyDescent="0.25">
      <c r="A418" s="24"/>
      <c r="B418" s="24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</row>
    <row r="419" spans="1:65" x14ac:dyDescent="0.25">
      <c r="A419" s="24"/>
      <c r="B419" s="24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</row>
    <row r="420" spans="1:65" x14ac:dyDescent="0.25">
      <c r="A420" s="24"/>
      <c r="B420" s="24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</row>
    <row r="421" spans="1:65" x14ac:dyDescent="0.25">
      <c r="A421" s="24"/>
      <c r="B421" s="24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</row>
    <row r="422" spans="1:65" x14ac:dyDescent="0.25">
      <c r="A422" s="24"/>
      <c r="B422" s="24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</row>
    <row r="423" spans="1:65" x14ac:dyDescent="0.25">
      <c r="A423" s="24"/>
      <c r="B423" s="24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</row>
    <row r="424" spans="1:65" x14ac:dyDescent="0.25">
      <c r="A424" s="24"/>
      <c r="B424" s="24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</row>
    <row r="425" spans="1:65" x14ac:dyDescent="0.25">
      <c r="A425" s="24"/>
      <c r="B425" s="24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</row>
    <row r="426" spans="1:65" x14ac:dyDescent="0.25">
      <c r="A426" s="24"/>
      <c r="B426" s="24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</row>
    <row r="427" spans="1:65" x14ac:dyDescent="0.25">
      <c r="A427" s="24"/>
      <c r="B427" s="24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</row>
    <row r="428" spans="1:65" x14ac:dyDescent="0.25">
      <c r="A428" s="24"/>
      <c r="B428" s="24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</row>
    <row r="429" spans="1:65" x14ac:dyDescent="0.25">
      <c r="A429" s="24"/>
      <c r="B429" s="24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</row>
    <row r="430" spans="1:65" x14ac:dyDescent="0.25">
      <c r="A430" s="24"/>
      <c r="B430" s="24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</row>
    <row r="431" spans="1:65" x14ac:dyDescent="0.25">
      <c r="A431" s="24"/>
      <c r="B431" s="24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</row>
    <row r="432" spans="1:65" x14ac:dyDescent="0.25">
      <c r="A432" s="24"/>
      <c r="B432" s="24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</row>
    <row r="433" spans="1:65" x14ac:dyDescent="0.25">
      <c r="A433" s="24"/>
      <c r="B433" s="24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</row>
    <row r="434" spans="1:65" x14ac:dyDescent="0.25">
      <c r="A434" s="24"/>
      <c r="B434" s="24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</row>
    <row r="435" spans="1:65" x14ac:dyDescent="0.25">
      <c r="A435" s="24"/>
      <c r="B435" s="24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</row>
    <row r="436" spans="1:65" x14ac:dyDescent="0.25">
      <c r="A436" s="24"/>
      <c r="B436" s="24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</row>
    <row r="437" spans="1:65" x14ac:dyDescent="0.25">
      <c r="A437" s="24"/>
      <c r="B437" s="24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</row>
    <row r="438" spans="1:65" x14ac:dyDescent="0.25">
      <c r="A438" s="24"/>
      <c r="B438" s="24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</row>
    <row r="439" spans="1:65" x14ac:dyDescent="0.25">
      <c r="A439" s="24"/>
      <c r="B439" s="24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</row>
    <row r="440" spans="1:65" x14ac:dyDescent="0.25">
      <c r="A440" s="24"/>
      <c r="B440" s="24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</row>
    <row r="441" spans="1:65" x14ac:dyDescent="0.25">
      <c r="A441" s="24"/>
      <c r="B441" s="24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</row>
    <row r="442" spans="1:65" x14ac:dyDescent="0.25">
      <c r="A442" s="24"/>
      <c r="B442" s="24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</row>
    <row r="443" spans="1:65" x14ac:dyDescent="0.25">
      <c r="A443" s="24"/>
      <c r="B443" s="24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</row>
    <row r="444" spans="1:65" x14ac:dyDescent="0.25">
      <c r="A444" s="24"/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</row>
    <row r="445" spans="1:65" x14ac:dyDescent="0.25">
      <c r="A445" s="24"/>
      <c r="B445" s="24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</row>
    <row r="446" spans="1:65" x14ac:dyDescent="0.25">
      <c r="A446" s="24"/>
      <c r="B446" s="24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</row>
    <row r="447" spans="1:65" x14ac:dyDescent="0.25">
      <c r="A447" s="24"/>
      <c r="B447" s="24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</row>
    <row r="448" spans="1:65" x14ac:dyDescent="0.25">
      <c r="A448" s="24"/>
      <c r="B448" s="24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</row>
    <row r="449" spans="1:65" x14ac:dyDescent="0.25">
      <c r="A449" s="24"/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</row>
    <row r="450" spans="1:65" x14ac:dyDescent="0.25">
      <c r="A450" s="24"/>
      <c r="B450" s="24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</row>
    <row r="451" spans="1:65" x14ac:dyDescent="0.25">
      <c r="A451" s="24"/>
      <c r="B451" s="24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</row>
    <row r="452" spans="1:65" x14ac:dyDescent="0.25">
      <c r="A452" s="24"/>
      <c r="B452" s="24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</row>
    <row r="453" spans="1:65" x14ac:dyDescent="0.25">
      <c r="A453" s="24"/>
      <c r="B453" s="24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</row>
    <row r="454" spans="1:65" x14ac:dyDescent="0.25">
      <c r="A454" s="24"/>
      <c r="B454" s="24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</row>
    <row r="455" spans="1:65" x14ac:dyDescent="0.25">
      <c r="A455" s="24"/>
      <c r="B455" s="24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</row>
    <row r="456" spans="1:65" x14ac:dyDescent="0.25">
      <c r="A456" s="24"/>
      <c r="B456" s="24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</row>
    <row r="457" spans="1:65" x14ac:dyDescent="0.25">
      <c r="A457" s="24"/>
      <c r="B457" s="24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</row>
    <row r="458" spans="1:65" x14ac:dyDescent="0.25">
      <c r="A458" s="24"/>
      <c r="B458" s="24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</row>
    <row r="459" spans="1:65" x14ac:dyDescent="0.25">
      <c r="A459" s="24"/>
      <c r="B459" s="24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</row>
    <row r="460" spans="1:65" x14ac:dyDescent="0.25">
      <c r="A460" s="24"/>
      <c r="B460" s="24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</row>
    <row r="461" spans="1:65" x14ac:dyDescent="0.25">
      <c r="A461" s="24"/>
      <c r="B461" s="24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</row>
    <row r="462" spans="1:65" x14ac:dyDescent="0.25">
      <c r="A462" s="24"/>
      <c r="B462" s="24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</row>
    <row r="463" spans="1:65" x14ac:dyDescent="0.25">
      <c r="A463" s="24"/>
      <c r="B463" s="24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</row>
    <row r="464" spans="1:65" x14ac:dyDescent="0.25">
      <c r="A464" s="24"/>
      <c r="B464" s="24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</row>
    <row r="465" spans="1:65" x14ac:dyDescent="0.25">
      <c r="A465" s="24"/>
      <c r="B465" s="24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</row>
    <row r="466" spans="1:65" x14ac:dyDescent="0.25">
      <c r="A466" s="24"/>
      <c r="B466" s="24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</row>
    <row r="467" spans="1:65" x14ac:dyDescent="0.25">
      <c r="A467" s="24"/>
      <c r="B467" s="24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</row>
    <row r="468" spans="1:65" x14ac:dyDescent="0.25">
      <c r="A468" s="24"/>
      <c r="B468" s="24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</row>
    <row r="469" spans="1:65" x14ac:dyDescent="0.25">
      <c r="A469" s="24"/>
      <c r="B469" s="24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</row>
    <row r="470" spans="1:65" x14ac:dyDescent="0.25">
      <c r="A470" s="24"/>
      <c r="B470" s="24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</row>
    <row r="471" spans="1:65" x14ac:dyDescent="0.25">
      <c r="A471" s="24"/>
      <c r="B471" s="24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</row>
    <row r="472" spans="1:65" x14ac:dyDescent="0.25">
      <c r="A472" s="24"/>
      <c r="B472" s="24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</row>
    <row r="473" spans="1:65" x14ac:dyDescent="0.25">
      <c r="A473" s="24"/>
      <c r="B473" s="24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</row>
    <row r="474" spans="1:65" x14ac:dyDescent="0.25">
      <c r="A474" s="24"/>
      <c r="B474" s="24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</row>
    <row r="475" spans="1:65" x14ac:dyDescent="0.25">
      <c r="A475" s="24"/>
      <c r="B475" s="24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</row>
    <row r="476" spans="1:65" x14ac:dyDescent="0.25">
      <c r="A476" s="24"/>
      <c r="B476" s="24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</row>
    <row r="477" spans="1:65" x14ac:dyDescent="0.25">
      <c r="A477" s="24"/>
      <c r="B477" s="24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</row>
    <row r="478" spans="1:65" x14ac:dyDescent="0.25">
      <c r="A478" s="24"/>
      <c r="B478" s="24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</row>
    <row r="479" spans="1:65" x14ac:dyDescent="0.25">
      <c r="A479" s="24"/>
      <c r="B479" s="24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</row>
    <row r="480" spans="1:65" x14ac:dyDescent="0.25">
      <c r="A480" s="24"/>
      <c r="B480" s="24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</row>
    <row r="481" spans="1:65" x14ac:dyDescent="0.25">
      <c r="A481" s="24"/>
      <c r="B481" s="24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</row>
    <row r="482" spans="1:65" x14ac:dyDescent="0.25">
      <c r="A482" s="24"/>
      <c r="B482" s="24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</row>
    <row r="483" spans="1:65" x14ac:dyDescent="0.25">
      <c r="A483" s="24"/>
      <c r="B483" s="24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</row>
    <row r="484" spans="1:65" x14ac:dyDescent="0.25">
      <c r="A484" s="24"/>
      <c r="B484" s="24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</row>
    <row r="485" spans="1:65" x14ac:dyDescent="0.25">
      <c r="A485" s="24"/>
      <c r="B485" s="24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</row>
    <row r="486" spans="1:65" x14ac:dyDescent="0.25">
      <c r="A486" s="24"/>
      <c r="B486" s="24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</row>
    <row r="487" spans="1:65" x14ac:dyDescent="0.25">
      <c r="A487" s="24"/>
      <c r="B487" s="24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</row>
    <row r="488" spans="1:65" x14ac:dyDescent="0.25">
      <c r="A488" s="24"/>
      <c r="B488" s="24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</row>
    <row r="489" spans="1:65" x14ac:dyDescent="0.25">
      <c r="A489" s="24"/>
      <c r="B489" s="24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</row>
    <row r="490" spans="1:65" x14ac:dyDescent="0.25">
      <c r="A490" s="24"/>
      <c r="B490" s="24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</row>
    <row r="491" spans="1:65" x14ac:dyDescent="0.25">
      <c r="A491" s="24"/>
      <c r="B491" s="24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</row>
    <row r="492" spans="1:65" x14ac:dyDescent="0.25">
      <c r="A492" s="24"/>
      <c r="B492" s="24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</row>
    <row r="493" spans="1:65" x14ac:dyDescent="0.25">
      <c r="A493" s="24"/>
      <c r="B493" s="24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</row>
    <row r="494" spans="1:65" x14ac:dyDescent="0.25">
      <c r="A494" s="24"/>
      <c r="B494" s="24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</row>
    <row r="495" spans="1:65" x14ac:dyDescent="0.25">
      <c r="A495" s="24"/>
      <c r="B495" s="24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</row>
    <row r="496" spans="1:65" x14ac:dyDescent="0.25">
      <c r="A496" s="24"/>
      <c r="B496" s="24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</row>
    <row r="497" spans="1:65" x14ac:dyDescent="0.25">
      <c r="A497" s="24"/>
      <c r="B497" s="24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</row>
    <row r="498" spans="1:65" x14ac:dyDescent="0.25">
      <c r="A498" s="24"/>
      <c r="B498" s="24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</row>
    <row r="499" spans="1:65" x14ac:dyDescent="0.25">
      <c r="A499" s="24"/>
      <c r="B499" s="24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</row>
    <row r="500" spans="1:65" x14ac:dyDescent="0.25">
      <c r="A500" s="24"/>
      <c r="B500" s="24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</row>
    <row r="501" spans="1:65" x14ac:dyDescent="0.25">
      <c r="A501" s="24"/>
      <c r="B501" s="24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</row>
    <row r="502" spans="1:65" x14ac:dyDescent="0.25">
      <c r="A502" s="24"/>
      <c r="B502" s="24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</row>
    <row r="503" spans="1:65" x14ac:dyDescent="0.25">
      <c r="A503" s="24"/>
      <c r="B503" s="24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</row>
    <row r="504" spans="1:65" x14ac:dyDescent="0.25">
      <c r="A504" s="24"/>
      <c r="B504" s="24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</row>
    <row r="505" spans="1:65" x14ac:dyDescent="0.25">
      <c r="A505" s="24"/>
      <c r="B505" s="24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</row>
    <row r="506" spans="1:65" x14ac:dyDescent="0.25">
      <c r="A506" s="24"/>
      <c r="B506" s="24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</row>
    <row r="507" spans="1:65" x14ac:dyDescent="0.25">
      <c r="A507" s="24"/>
      <c r="B507" s="24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</row>
    <row r="508" spans="1:65" x14ac:dyDescent="0.25">
      <c r="A508" s="24"/>
      <c r="B508" s="24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</row>
    <row r="509" spans="1:65" x14ac:dyDescent="0.25">
      <c r="A509" s="24"/>
      <c r="B509" s="24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</row>
    <row r="510" spans="1:65" x14ac:dyDescent="0.25">
      <c r="A510" s="24"/>
      <c r="B510" s="24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</row>
    <row r="511" spans="1:65" x14ac:dyDescent="0.25">
      <c r="A511" s="24"/>
      <c r="B511" s="24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</row>
    <row r="512" spans="1:65" x14ac:dyDescent="0.25">
      <c r="A512" s="24"/>
      <c r="B512" s="24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</row>
    <row r="513" spans="1:65" x14ac:dyDescent="0.25">
      <c r="A513" s="24"/>
      <c r="B513" s="24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</row>
    <row r="514" spans="1:65" x14ac:dyDescent="0.25">
      <c r="A514" s="24"/>
      <c r="B514" s="24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</row>
    <row r="515" spans="1:65" x14ac:dyDescent="0.25">
      <c r="A515" s="24"/>
      <c r="B515" s="24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</row>
    <row r="516" spans="1:65" x14ac:dyDescent="0.25">
      <c r="A516" s="24"/>
      <c r="B516" s="24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</row>
    <row r="517" spans="1:65" x14ac:dyDescent="0.25">
      <c r="A517" s="24"/>
      <c r="B517" s="24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</row>
    <row r="518" spans="1:65" x14ac:dyDescent="0.25">
      <c r="A518" s="24"/>
      <c r="B518" s="24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</row>
    <row r="519" spans="1:65" x14ac:dyDescent="0.25">
      <c r="A519" s="24"/>
      <c r="B519" s="24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</row>
    <row r="520" spans="1:65" x14ac:dyDescent="0.25">
      <c r="A520" s="24"/>
      <c r="B520" s="24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</row>
    <row r="521" spans="1:65" x14ac:dyDescent="0.25">
      <c r="A521" s="24"/>
      <c r="B521" s="24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</row>
    <row r="522" spans="1:65" x14ac:dyDescent="0.25">
      <c r="A522" s="24"/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</row>
    <row r="523" spans="1:65" x14ac:dyDescent="0.25">
      <c r="A523" s="24"/>
      <c r="B523" s="24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</row>
    <row r="524" spans="1:65" x14ac:dyDescent="0.25">
      <c r="A524" s="24"/>
      <c r="B524" s="24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</row>
    <row r="525" spans="1:65" x14ac:dyDescent="0.25">
      <c r="A525" s="24"/>
      <c r="B525" s="24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</row>
    <row r="526" spans="1:65" x14ac:dyDescent="0.25">
      <c r="A526" s="24"/>
      <c r="B526" s="24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</row>
    <row r="527" spans="1:65" x14ac:dyDescent="0.25">
      <c r="A527" s="24"/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</row>
    <row r="528" spans="1:65" x14ac:dyDescent="0.25">
      <c r="A528" s="24"/>
      <c r="B528" s="24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</row>
    <row r="529" spans="1:65" x14ac:dyDescent="0.25">
      <c r="A529" s="24"/>
      <c r="B529" s="24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</row>
    <row r="530" spans="1:65" x14ac:dyDescent="0.25">
      <c r="A530" s="24"/>
      <c r="B530" s="24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</row>
    <row r="531" spans="1:65" x14ac:dyDescent="0.25">
      <c r="A531" s="24"/>
      <c r="B531" s="24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</row>
    <row r="532" spans="1:65" x14ac:dyDescent="0.25">
      <c r="A532" s="24"/>
      <c r="B532" s="24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</row>
    <row r="533" spans="1:65" x14ac:dyDescent="0.25">
      <c r="A533" s="24"/>
      <c r="B533" s="24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</row>
    <row r="534" spans="1:65" x14ac:dyDescent="0.25">
      <c r="A534" s="24"/>
      <c r="B534" s="24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</row>
    <row r="535" spans="1:65" x14ac:dyDescent="0.25">
      <c r="A535" s="24"/>
      <c r="B535" s="24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</row>
    <row r="536" spans="1:65" x14ac:dyDescent="0.25">
      <c r="A536" s="24"/>
      <c r="B536" s="24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</row>
    <row r="537" spans="1:65" x14ac:dyDescent="0.25">
      <c r="A537" s="24"/>
      <c r="B537" s="24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</row>
    <row r="538" spans="1:65" x14ac:dyDescent="0.25">
      <c r="A538" s="24"/>
      <c r="B538" s="24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</row>
    <row r="539" spans="1:65" x14ac:dyDescent="0.25">
      <c r="A539" s="24"/>
      <c r="B539" s="24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</row>
    <row r="540" spans="1:65" x14ac:dyDescent="0.25">
      <c r="A540" s="24"/>
      <c r="B540" s="24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</row>
    <row r="541" spans="1:65" x14ac:dyDescent="0.25">
      <c r="A541" s="24"/>
      <c r="B541" s="24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</row>
    <row r="542" spans="1:65" x14ac:dyDescent="0.25">
      <c r="A542" s="24"/>
      <c r="B542" s="24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</row>
    <row r="543" spans="1:65" x14ac:dyDescent="0.25">
      <c r="A543" s="24"/>
      <c r="B543" s="24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</row>
    <row r="544" spans="1:65" x14ac:dyDescent="0.25">
      <c r="A544" s="24"/>
      <c r="B544" s="24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</row>
    <row r="545" spans="1:65" x14ac:dyDescent="0.25">
      <c r="A545" s="24"/>
      <c r="B545" s="24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</row>
    <row r="546" spans="1:65" x14ac:dyDescent="0.25">
      <c r="A546" s="24"/>
      <c r="B546" s="24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</row>
    <row r="547" spans="1:65" x14ac:dyDescent="0.25">
      <c r="A547" s="24"/>
      <c r="B547" s="24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</row>
    <row r="548" spans="1:65" x14ac:dyDescent="0.25">
      <c r="A548" s="24"/>
      <c r="B548" s="24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</row>
    <row r="549" spans="1:65" x14ac:dyDescent="0.25">
      <c r="A549" s="24"/>
      <c r="B549" s="24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</row>
    <row r="550" spans="1:65" x14ac:dyDescent="0.25">
      <c r="A550" s="24"/>
      <c r="B550" s="24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</row>
    <row r="551" spans="1:65" x14ac:dyDescent="0.25">
      <c r="A551" s="24"/>
      <c r="B551" s="24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</row>
    <row r="552" spans="1:65" x14ac:dyDescent="0.25">
      <c r="A552" s="24"/>
      <c r="B552" s="24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</row>
    <row r="553" spans="1:65" x14ac:dyDescent="0.25">
      <c r="A553" s="24"/>
      <c r="B553" s="24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</row>
    <row r="554" spans="1:65" x14ac:dyDescent="0.25">
      <c r="A554" s="24"/>
      <c r="B554" s="24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</row>
    <row r="555" spans="1:65" x14ac:dyDescent="0.25">
      <c r="A555" s="24"/>
      <c r="B555" s="24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</row>
    <row r="556" spans="1:65" x14ac:dyDescent="0.25">
      <c r="A556" s="24"/>
      <c r="B556" s="24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</row>
    <row r="557" spans="1:65" x14ac:dyDescent="0.25">
      <c r="A557" s="24"/>
      <c r="B557" s="24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</row>
    <row r="558" spans="1:65" x14ac:dyDescent="0.25">
      <c r="A558" s="24"/>
      <c r="B558" s="24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</row>
    <row r="559" spans="1:65" x14ac:dyDescent="0.25">
      <c r="A559" s="24"/>
      <c r="B559" s="24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</row>
    <row r="560" spans="1:65" x14ac:dyDescent="0.25">
      <c r="A560" s="24"/>
      <c r="B560" s="24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</row>
    <row r="561" spans="1:65" x14ac:dyDescent="0.25">
      <c r="A561" s="24"/>
      <c r="B561" s="24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</row>
    <row r="562" spans="1:65" x14ac:dyDescent="0.25">
      <c r="A562" s="24"/>
      <c r="B562" s="24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</row>
    <row r="563" spans="1:65" x14ac:dyDescent="0.25">
      <c r="A563" s="24"/>
      <c r="B563" s="24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</row>
    <row r="564" spans="1:65" x14ac:dyDescent="0.25">
      <c r="A564" s="24"/>
      <c r="B564" s="24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</row>
    <row r="565" spans="1:65" x14ac:dyDescent="0.25">
      <c r="A565" s="24"/>
      <c r="B565" s="24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</row>
    <row r="566" spans="1:65" x14ac:dyDescent="0.25">
      <c r="A566" s="24"/>
      <c r="B566" s="24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</row>
    <row r="567" spans="1:65" x14ac:dyDescent="0.25">
      <c r="A567" s="24"/>
      <c r="B567" s="24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</row>
    <row r="568" spans="1:65" x14ac:dyDescent="0.25">
      <c r="A568" s="24"/>
      <c r="B568" s="24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</row>
    <row r="569" spans="1:65" x14ac:dyDescent="0.25">
      <c r="A569" s="24"/>
      <c r="B569" s="24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</row>
    <row r="570" spans="1:65" x14ac:dyDescent="0.25">
      <c r="A570" s="24"/>
      <c r="B570" s="24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</row>
    <row r="571" spans="1:65" x14ac:dyDescent="0.25">
      <c r="A571" s="24"/>
      <c r="B571" s="24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</row>
    <row r="572" spans="1:65" x14ac:dyDescent="0.25">
      <c r="A572" s="24"/>
      <c r="B572" s="24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</row>
    <row r="573" spans="1:65" x14ac:dyDescent="0.25">
      <c r="A573" s="24"/>
      <c r="B573" s="24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</row>
    <row r="574" spans="1:65" x14ac:dyDescent="0.25">
      <c r="A574" s="24"/>
      <c r="B574" s="24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</row>
    <row r="575" spans="1:65" x14ac:dyDescent="0.25">
      <c r="A575" s="24"/>
      <c r="B575" s="24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</row>
    <row r="576" spans="1:65" x14ac:dyDescent="0.25">
      <c r="A576" s="24"/>
      <c r="B576" s="24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</row>
    <row r="577" spans="1:65" x14ac:dyDescent="0.25">
      <c r="A577" s="24"/>
      <c r="B577" s="24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</row>
    <row r="578" spans="1:65" x14ac:dyDescent="0.25">
      <c r="A578" s="24"/>
      <c r="B578" s="24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</row>
    <row r="579" spans="1:65" x14ac:dyDescent="0.25">
      <c r="A579" s="24"/>
      <c r="B579" s="24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</row>
    <row r="580" spans="1:65" x14ac:dyDescent="0.25">
      <c r="A580" s="24"/>
      <c r="B580" s="24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</row>
    <row r="581" spans="1:65" x14ac:dyDescent="0.25">
      <c r="A581" s="24"/>
      <c r="B581" s="24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</row>
    <row r="582" spans="1:65" x14ac:dyDescent="0.25">
      <c r="A582" s="24"/>
      <c r="B582" s="24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</row>
    <row r="583" spans="1:65" x14ac:dyDescent="0.25">
      <c r="A583" s="24"/>
      <c r="B583" s="24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</row>
    <row r="584" spans="1:65" x14ac:dyDescent="0.25">
      <c r="A584" s="24"/>
      <c r="B584" s="24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</row>
    <row r="585" spans="1:65" x14ac:dyDescent="0.25">
      <c r="A585" s="24"/>
      <c r="B585" s="24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</row>
    <row r="586" spans="1:65" x14ac:dyDescent="0.25">
      <c r="A586" s="24"/>
      <c r="B586" s="24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</row>
    <row r="587" spans="1:65" x14ac:dyDescent="0.25">
      <c r="A587" s="24"/>
      <c r="B587" s="24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</row>
    <row r="588" spans="1:65" x14ac:dyDescent="0.25">
      <c r="A588" s="24"/>
      <c r="B588" s="24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</row>
    <row r="589" spans="1:65" x14ac:dyDescent="0.25">
      <c r="A589" s="24"/>
      <c r="B589" s="24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</row>
    <row r="590" spans="1:65" x14ac:dyDescent="0.25">
      <c r="A590" s="24"/>
      <c r="B590" s="24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</row>
    <row r="591" spans="1:65" x14ac:dyDescent="0.25">
      <c r="A591" s="24"/>
      <c r="B591" s="24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</row>
    <row r="592" spans="1:65" x14ac:dyDescent="0.25">
      <c r="A592" s="24"/>
      <c r="B592" s="24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</row>
    <row r="593" spans="1:65" x14ac:dyDescent="0.25">
      <c r="A593" s="24"/>
      <c r="B593" s="24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</row>
    <row r="594" spans="1:65" x14ac:dyDescent="0.25">
      <c r="A594" s="24"/>
      <c r="B594" s="24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</row>
    <row r="595" spans="1:65" x14ac:dyDescent="0.25">
      <c r="A595" s="24"/>
      <c r="B595" s="24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</row>
    <row r="596" spans="1:65" x14ac:dyDescent="0.25">
      <c r="A596" s="24"/>
      <c r="B596" s="24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</row>
    <row r="597" spans="1:65" x14ac:dyDescent="0.25">
      <c r="A597" s="24"/>
      <c r="B597" s="24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</row>
    <row r="598" spans="1:65" x14ac:dyDescent="0.25">
      <c r="A598" s="24"/>
      <c r="B598" s="24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</row>
    <row r="599" spans="1:65" x14ac:dyDescent="0.25">
      <c r="A599" s="24"/>
      <c r="B599" s="24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</row>
    <row r="600" spans="1:65" x14ac:dyDescent="0.25">
      <c r="A600" s="24"/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</row>
    <row r="601" spans="1:65" x14ac:dyDescent="0.25">
      <c r="A601" s="24"/>
      <c r="B601" s="24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</row>
    <row r="602" spans="1:65" x14ac:dyDescent="0.25">
      <c r="A602" s="24"/>
      <c r="B602" s="24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</row>
    <row r="603" spans="1:65" x14ac:dyDescent="0.25">
      <c r="A603" s="24"/>
      <c r="B603" s="24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</row>
    <row r="604" spans="1:65" x14ac:dyDescent="0.25">
      <c r="A604" s="24"/>
      <c r="B604" s="24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</row>
    <row r="605" spans="1:65" x14ac:dyDescent="0.25">
      <c r="A605" s="24"/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</row>
    <row r="606" spans="1:65" x14ac:dyDescent="0.25">
      <c r="A606" s="24"/>
      <c r="B606" s="24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</row>
    <row r="607" spans="1:65" x14ac:dyDescent="0.25">
      <c r="A607" s="24"/>
      <c r="B607" s="24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</row>
    <row r="608" spans="1:65" x14ac:dyDescent="0.25">
      <c r="A608" s="24"/>
      <c r="B608" s="24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</row>
    <row r="609" spans="1:65" x14ac:dyDescent="0.25">
      <c r="A609" s="24"/>
      <c r="B609" s="24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</row>
    <row r="610" spans="1:65" x14ac:dyDescent="0.25">
      <c r="A610" s="24"/>
      <c r="B610" s="24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</row>
    <row r="611" spans="1:65" x14ac:dyDescent="0.25">
      <c r="A611" s="24"/>
      <c r="B611" s="24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</row>
    <row r="612" spans="1:65" x14ac:dyDescent="0.25">
      <c r="A612" s="24"/>
      <c r="B612" s="24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</row>
    <row r="613" spans="1:65" x14ac:dyDescent="0.25">
      <c r="A613" s="24"/>
      <c r="B613" s="24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</row>
    <row r="614" spans="1:65" x14ac:dyDescent="0.25">
      <c r="A614" s="24"/>
      <c r="B614" s="24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</row>
    <row r="615" spans="1:65" x14ac:dyDescent="0.25">
      <c r="A615" s="24"/>
      <c r="B615" s="24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</row>
    <row r="616" spans="1:65" x14ac:dyDescent="0.25">
      <c r="A616" s="24"/>
      <c r="B616" s="24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</row>
    <row r="617" spans="1:65" x14ac:dyDescent="0.25">
      <c r="A617" s="24"/>
      <c r="B617" s="24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</row>
    <row r="618" spans="1:65" x14ac:dyDescent="0.25">
      <c r="A618" s="24"/>
      <c r="B618" s="24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</row>
    <row r="619" spans="1:65" x14ac:dyDescent="0.25">
      <c r="A619" s="24"/>
      <c r="B619" s="24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</row>
    <row r="620" spans="1:65" x14ac:dyDescent="0.25">
      <c r="A620" s="24"/>
      <c r="B620" s="24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</row>
    <row r="621" spans="1:65" x14ac:dyDescent="0.25">
      <c r="A621" s="24"/>
      <c r="B621" s="24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</row>
    <row r="622" spans="1:65" x14ac:dyDescent="0.25">
      <c r="A622" s="24"/>
      <c r="B622" s="24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</row>
    <row r="623" spans="1:65" x14ac:dyDescent="0.25">
      <c r="A623" s="24"/>
      <c r="B623" s="24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</row>
    <row r="624" spans="1:65" x14ac:dyDescent="0.25">
      <c r="A624" s="24"/>
      <c r="B624" s="24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</row>
    <row r="625" spans="1:65" x14ac:dyDescent="0.25">
      <c r="A625" s="24"/>
      <c r="B625" s="24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</row>
    <row r="626" spans="1:65" x14ac:dyDescent="0.25">
      <c r="A626" s="24"/>
      <c r="B626" s="24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</row>
    <row r="627" spans="1:65" x14ac:dyDescent="0.25">
      <c r="A627" s="24"/>
      <c r="B627" s="24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</row>
    <row r="628" spans="1:65" x14ac:dyDescent="0.25">
      <c r="A628" s="24"/>
      <c r="B628" s="24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</row>
    <row r="629" spans="1:65" x14ac:dyDescent="0.25">
      <c r="A629" s="24"/>
      <c r="B629" s="24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</row>
    <row r="630" spans="1:65" x14ac:dyDescent="0.25">
      <c r="A630" s="24"/>
      <c r="B630" s="24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</row>
    <row r="631" spans="1:65" x14ac:dyDescent="0.25">
      <c r="A631" s="24"/>
      <c r="B631" s="24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</row>
    <row r="632" spans="1:65" x14ac:dyDescent="0.25">
      <c r="A632" s="24"/>
      <c r="B632" s="24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</row>
    <row r="633" spans="1:65" x14ac:dyDescent="0.25">
      <c r="A633" s="24"/>
      <c r="B633" s="24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</row>
    <row r="634" spans="1:65" x14ac:dyDescent="0.25">
      <c r="A634" s="24"/>
      <c r="B634" s="24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</row>
    <row r="635" spans="1:65" x14ac:dyDescent="0.25">
      <c r="A635" s="24"/>
      <c r="B635" s="24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</row>
    <row r="636" spans="1:65" x14ac:dyDescent="0.25">
      <c r="A636" s="24"/>
      <c r="B636" s="24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</row>
    <row r="637" spans="1:65" x14ac:dyDescent="0.25">
      <c r="A637" s="24"/>
      <c r="B637" s="24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</row>
    <row r="638" spans="1:65" x14ac:dyDescent="0.25">
      <c r="A638" s="24"/>
      <c r="B638" s="24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</row>
    <row r="639" spans="1:65" x14ac:dyDescent="0.25">
      <c r="A639" s="24"/>
      <c r="B639" s="24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</row>
    <row r="640" spans="1:65" x14ac:dyDescent="0.25">
      <c r="A640" s="24"/>
      <c r="B640" s="24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</row>
    <row r="641" spans="1:65" x14ac:dyDescent="0.25">
      <c r="A641" s="24"/>
      <c r="B641" s="24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</row>
    <row r="642" spans="1:65" x14ac:dyDescent="0.25">
      <c r="A642" s="24"/>
      <c r="B642" s="24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</row>
    <row r="643" spans="1:65" x14ac:dyDescent="0.25">
      <c r="A643" s="24"/>
      <c r="B643" s="24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</row>
    <row r="644" spans="1:65" x14ac:dyDescent="0.25">
      <c r="A644" s="24"/>
      <c r="B644" s="24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</row>
    <row r="645" spans="1:65" x14ac:dyDescent="0.25">
      <c r="A645" s="24"/>
      <c r="B645" s="24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</row>
    <row r="646" spans="1:65" x14ac:dyDescent="0.25">
      <c r="A646" s="24"/>
      <c r="B646" s="24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7624-1F86-48D6-AF82-17BAFC18049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0731-87D3-45FF-A419-4F3B7D66AFF1}">
  <dimension ref="A1:BF139"/>
  <sheetViews>
    <sheetView workbookViewId="0">
      <selection activeCell="A3" sqref="A3"/>
    </sheetView>
  </sheetViews>
  <sheetFormatPr defaultRowHeight="15" x14ac:dyDescent="0.3"/>
  <cols>
    <col min="1" max="1" width="5.85546875" style="2" customWidth="1"/>
    <col min="2" max="2" width="7.140625" style="19" customWidth="1"/>
    <col min="3" max="3" width="6.85546875" style="19" customWidth="1"/>
    <col min="4" max="4" width="6.5703125" style="19" customWidth="1"/>
    <col min="5" max="5" width="1.85546875" style="19" customWidth="1"/>
    <col min="6" max="6" width="7.28515625" style="19" customWidth="1"/>
    <col min="7" max="7" width="5" style="19" customWidth="1"/>
    <col min="8" max="8" width="1.85546875" style="2" customWidth="1"/>
    <col min="9" max="10" width="6.42578125" style="2" customWidth="1"/>
    <col min="11" max="11" width="1.85546875" style="1" customWidth="1"/>
    <col min="12" max="13" width="5.42578125" style="1" customWidth="1"/>
    <col min="14" max="14" width="5.28515625" style="1" customWidth="1"/>
    <col min="15" max="15" width="6.42578125" style="1" customWidth="1"/>
    <col min="16" max="16" width="7.85546875" style="1" customWidth="1"/>
    <col min="17" max="17" width="1.85546875" style="1" customWidth="1"/>
    <col min="18" max="18" width="5.42578125" style="35" customWidth="1"/>
    <col min="19" max="19" width="8.5703125" style="3" customWidth="1"/>
    <col min="20" max="20" width="1" style="3" customWidth="1"/>
    <col min="21" max="21" width="12.7109375" style="4" customWidth="1"/>
    <col min="22" max="22" width="1" style="1" customWidth="1"/>
    <col min="23" max="30" width="6" style="19" customWidth="1"/>
    <col min="31" max="16384" width="9.140625" style="1"/>
  </cols>
  <sheetData>
    <row r="1" spans="1:58" ht="19.5" x14ac:dyDescent="0.35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8" x14ac:dyDescent="0.35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3.5" customHeight="1" thickBot="1" x14ac:dyDescent="0.4">
      <c r="A3" s="72">
        <f>A7</f>
        <v>1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5"/>
      <c r="T3" s="75"/>
      <c r="U3" s="75"/>
      <c r="V3" s="67"/>
      <c r="W3" s="71"/>
      <c r="X3" s="71"/>
      <c r="Y3" s="71"/>
      <c r="Z3" s="71"/>
      <c r="AA3" s="71"/>
      <c r="AB3" s="71"/>
      <c r="AC3" s="71"/>
      <c r="AD3" s="71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22.5" customHeight="1" thickBot="1" x14ac:dyDescent="0.35">
      <c r="A4" s="69"/>
      <c r="B4" s="71"/>
      <c r="C4" s="71"/>
      <c r="D4" s="77"/>
      <c r="E4" s="71"/>
      <c r="F4" s="156" t="s">
        <v>35</v>
      </c>
      <c r="G4" s="81"/>
      <c r="H4" s="81"/>
      <c r="I4" s="101" t="s">
        <v>36</v>
      </c>
      <c r="J4" s="81"/>
      <c r="K4" s="96"/>
      <c r="L4" s="99"/>
      <c r="M4" s="99"/>
      <c r="N4" s="99"/>
      <c r="O4" s="99"/>
      <c r="P4" s="99"/>
      <c r="Q4" s="99"/>
      <c r="R4" s="108"/>
      <c r="S4" s="63"/>
      <c r="T4" s="63"/>
      <c r="U4" s="138" t="s">
        <v>38</v>
      </c>
      <c r="V4" s="67"/>
      <c r="W4" s="71"/>
      <c r="X4" s="71"/>
      <c r="Y4" s="71"/>
      <c r="Z4" s="71"/>
      <c r="AA4" s="71"/>
      <c r="AB4" s="71"/>
      <c r="AC4" s="71"/>
      <c r="AD4" s="7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17.25" customHeight="1" thickBot="1" x14ac:dyDescent="0.35">
      <c r="A5" s="79"/>
      <c r="B5" s="154" t="s">
        <v>27</v>
      </c>
      <c r="C5" s="155"/>
      <c r="D5" s="77"/>
      <c r="E5" s="77"/>
      <c r="F5" s="156"/>
      <c r="G5" s="81"/>
      <c r="H5" s="81"/>
      <c r="I5" s="116" t="s">
        <v>0</v>
      </c>
      <c r="J5" s="6">
        <v>2</v>
      </c>
      <c r="K5" s="99"/>
      <c r="L5" s="99"/>
      <c r="M5" s="110"/>
      <c r="N5" s="8"/>
      <c r="O5" s="111"/>
      <c r="P5" s="104"/>
      <c r="Q5" s="105"/>
      <c r="R5" s="108"/>
      <c r="S5" s="63"/>
      <c r="T5" s="63"/>
      <c r="U5" s="139"/>
      <c r="V5" s="67"/>
      <c r="W5" s="71"/>
      <c r="X5" s="71"/>
      <c r="Y5" s="81"/>
      <c r="Z5" s="81"/>
      <c r="AA5" s="81"/>
      <c r="AB5" s="81"/>
      <c r="AC5" s="71"/>
      <c r="AD5" s="71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8" customHeight="1" thickBot="1" x14ac:dyDescent="0.35">
      <c r="A6" s="26" t="s">
        <v>26</v>
      </c>
      <c r="B6" s="27" t="s">
        <v>0</v>
      </c>
      <c r="C6" s="28" t="s">
        <v>1</v>
      </c>
      <c r="D6" s="29" t="s">
        <v>24</v>
      </c>
      <c r="E6" s="77"/>
      <c r="F6" s="157"/>
      <c r="G6" s="81"/>
      <c r="H6" s="100"/>
      <c r="I6" s="117" t="s">
        <v>1</v>
      </c>
      <c r="J6" s="102">
        <v>2</v>
      </c>
      <c r="K6" s="99"/>
      <c r="L6" s="99"/>
      <c r="M6" s="112"/>
      <c r="N6" s="6"/>
      <c r="O6" s="109" t="s">
        <v>37</v>
      </c>
      <c r="P6" s="99"/>
      <c r="Q6" s="113"/>
      <c r="R6" s="80"/>
      <c r="S6" s="64"/>
      <c r="T6" s="64"/>
      <c r="U6" s="139"/>
      <c r="V6" s="67"/>
      <c r="W6" s="71"/>
      <c r="X6" s="71"/>
      <c r="Y6" s="81"/>
      <c r="Z6" s="81"/>
      <c r="AA6" s="81"/>
      <c r="AB6" s="81"/>
      <c r="AC6" s="71"/>
      <c r="AD6" s="71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6.5" customHeight="1" thickBot="1" x14ac:dyDescent="0.35">
      <c r="A7" s="20">
        <v>1</v>
      </c>
      <c r="B7" s="30">
        <v>0.1</v>
      </c>
      <c r="C7" s="31">
        <v>0.05</v>
      </c>
      <c r="D7" s="31">
        <v>1</v>
      </c>
      <c r="E7" s="16"/>
      <c r="F7" s="41">
        <v>0.25</v>
      </c>
      <c r="G7" s="81"/>
      <c r="H7" s="81"/>
      <c r="I7" s="116" t="s">
        <v>17</v>
      </c>
      <c r="J7" s="6">
        <v>1</v>
      </c>
      <c r="K7" s="99"/>
      <c r="L7" s="99"/>
      <c r="M7" s="114"/>
      <c r="N7" s="106"/>
      <c r="O7" s="106"/>
      <c r="P7" s="106"/>
      <c r="Q7" s="107"/>
      <c r="R7" s="80"/>
      <c r="S7" s="64"/>
      <c r="T7" s="64"/>
      <c r="U7" s="139"/>
      <c r="V7" s="67"/>
      <c r="W7" s="71"/>
      <c r="X7" s="71"/>
      <c r="Y7" s="143"/>
      <c r="Z7" s="143"/>
      <c r="AA7" s="143"/>
      <c r="AB7" s="18"/>
      <c r="AC7" s="71"/>
      <c r="AD7" s="71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" customHeight="1" x14ac:dyDescent="0.3">
      <c r="A8" s="94"/>
      <c r="B8" s="95"/>
      <c r="C8" s="95"/>
      <c r="D8" s="95"/>
      <c r="E8" s="95"/>
      <c r="F8" s="95"/>
      <c r="G8" s="95"/>
      <c r="H8" s="95"/>
      <c r="I8" s="95"/>
      <c r="J8" s="95"/>
      <c r="K8" s="96"/>
      <c r="L8" s="96"/>
      <c r="M8" s="96"/>
      <c r="N8" s="96"/>
      <c r="O8" s="96"/>
      <c r="P8" s="96"/>
      <c r="Q8" s="96"/>
      <c r="R8" s="97"/>
      <c r="S8" s="98"/>
      <c r="T8" s="64"/>
      <c r="U8" s="139"/>
      <c r="V8" s="67"/>
      <c r="W8" s="95"/>
      <c r="X8" s="95"/>
      <c r="Y8" s="95"/>
      <c r="Z8" s="115"/>
      <c r="AA8" s="95"/>
      <c r="AB8" s="95"/>
      <c r="AC8" s="95"/>
      <c r="AD8" s="95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s="5" customFormat="1" ht="18" customHeight="1" x14ac:dyDescent="0.3">
      <c r="A9" s="146" t="s">
        <v>2</v>
      </c>
      <c r="B9" s="152" t="s">
        <v>28</v>
      </c>
      <c r="C9" s="152"/>
      <c r="D9" s="152"/>
      <c r="E9" s="52"/>
      <c r="F9" s="148" t="s">
        <v>1</v>
      </c>
      <c r="G9" s="148" t="s">
        <v>17</v>
      </c>
      <c r="H9" s="52"/>
      <c r="I9" s="150" t="s">
        <v>4</v>
      </c>
      <c r="J9" s="150" t="s">
        <v>5</v>
      </c>
      <c r="K9" s="56"/>
      <c r="L9" s="152" t="s">
        <v>29</v>
      </c>
      <c r="M9" s="152"/>
      <c r="N9" s="152"/>
      <c r="O9" s="152"/>
      <c r="P9" s="152"/>
      <c r="Q9" s="52"/>
      <c r="R9" s="153" t="s">
        <v>32</v>
      </c>
      <c r="S9" s="153"/>
      <c r="T9" s="65"/>
      <c r="U9" s="140" t="s">
        <v>39</v>
      </c>
      <c r="V9" s="69"/>
      <c r="W9" s="142" t="s">
        <v>30</v>
      </c>
      <c r="X9" s="142"/>
      <c r="Y9" s="142"/>
      <c r="Z9" s="142"/>
      <c r="AA9" s="142"/>
      <c r="AB9" s="142"/>
      <c r="AC9" s="142"/>
      <c r="AD9" s="142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ht="19.5" customHeight="1" thickBot="1" x14ac:dyDescent="0.35">
      <c r="A10" s="147"/>
      <c r="B10" s="47" t="s">
        <v>0</v>
      </c>
      <c r="C10" s="47" t="s">
        <v>15</v>
      </c>
      <c r="D10" s="47" t="s">
        <v>3</v>
      </c>
      <c r="E10" s="53"/>
      <c r="F10" s="149"/>
      <c r="G10" s="149"/>
      <c r="H10" s="53"/>
      <c r="I10" s="151"/>
      <c r="J10" s="151"/>
      <c r="K10" s="57"/>
      <c r="L10" s="48" t="s">
        <v>6</v>
      </c>
      <c r="M10" s="50" t="s">
        <v>7</v>
      </c>
      <c r="N10" s="50" t="s">
        <v>8</v>
      </c>
      <c r="O10" s="50" t="s">
        <v>9</v>
      </c>
      <c r="P10" s="50" t="s">
        <v>10</v>
      </c>
      <c r="Q10" s="60"/>
      <c r="R10" s="51" t="s">
        <v>33</v>
      </c>
      <c r="S10" s="49" t="s">
        <v>34</v>
      </c>
      <c r="T10" s="66"/>
      <c r="U10" s="141"/>
      <c r="V10" s="70"/>
      <c r="W10" s="48" t="s">
        <v>0</v>
      </c>
      <c r="X10" s="48" t="s">
        <v>1</v>
      </c>
      <c r="Y10" s="48" t="s">
        <v>3</v>
      </c>
      <c r="Z10" s="50" t="s">
        <v>6</v>
      </c>
      <c r="AA10" s="50" t="s">
        <v>7</v>
      </c>
      <c r="AB10" s="48" t="s">
        <v>46</v>
      </c>
      <c r="AC10" s="50" t="s">
        <v>9</v>
      </c>
      <c r="AD10" s="48" t="s">
        <v>31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x14ac:dyDescent="0.3">
      <c r="A11" s="17">
        <f>0</f>
        <v>0</v>
      </c>
      <c r="B11" s="39"/>
      <c r="C11" s="39"/>
      <c r="D11" s="39"/>
      <c r="E11" s="54"/>
      <c r="F11" s="103"/>
      <c r="G11" s="37">
        <f>J7</f>
        <v>1</v>
      </c>
      <c r="H11" s="55"/>
      <c r="I11" s="82"/>
      <c r="J11" s="39"/>
      <c r="K11" s="58"/>
      <c r="L11" s="78"/>
      <c r="M11" s="78"/>
      <c r="N11" s="78"/>
      <c r="O11" s="78"/>
      <c r="P11" s="83"/>
      <c r="Q11" s="61"/>
      <c r="R11" s="84"/>
      <c r="S11" s="67"/>
      <c r="T11" s="67"/>
      <c r="U11" s="42"/>
      <c r="V11" s="63"/>
      <c r="W11" s="71"/>
      <c r="X11" s="71"/>
      <c r="Y11" s="71"/>
      <c r="Z11" s="71"/>
      <c r="AA11" s="71"/>
      <c r="AB11" s="71"/>
      <c r="AC11" s="71"/>
      <c r="AD11" s="71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x14ac:dyDescent="0.3">
      <c r="A12" s="17">
        <f>1+A11</f>
        <v>1</v>
      </c>
      <c r="B12" s="37">
        <f>J5</f>
        <v>2</v>
      </c>
      <c r="C12" s="37">
        <f>F12/A$7</f>
        <v>2</v>
      </c>
      <c r="D12" s="34">
        <f>(G11*B12+F12)/G12</f>
        <v>4</v>
      </c>
      <c r="E12" s="54"/>
      <c r="F12" s="37">
        <f>J6</f>
        <v>2</v>
      </c>
      <c r="G12" s="37">
        <f>(F$7*F12*D$7+(1+D$7)*G11*B12-F13+F12)/(B13*(1+D$7))</f>
        <v>1</v>
      </c>
      <c r="H12" s="55"/>
      <c r="I12" s="36">
        <f t="shared" ref="I12:I43" si="0">B12/D12</f>
        <v>0.5</v>
      </c>
      <c r="J12" s="34">
        <f t="shared" ref="J12:J43" si="1">C12/D12</f>
        <v>0.5</v>
      </c>
      <c r="K12" s="59"/>
      <c r="L12" s="34">
        <f>G11*B12</f>
        <v>2</v>
      </c>
      <c r="M12" s="34">
        <f>F12/(1+D$7)</f>
        <v>1</v>
      </c>
      <c r="N12" s="34">
        <f>F12-M12</f>
        <v>1</v>
      </c>
      <c r="O12" s="34">
        <f t="shared" ref="O12" si="2">SUM(L12:N12)</f>
        <v>4</v>
      </c>
      <c r="P12" s="43">
        <f t="shared" ref="P12:P75" si="3">N12/(L12+M12)</f>
        <v>0.33333333333333331</v>
      </c>
      <c r="Q12" s="62"/>
      <c r="R12" s="44">
        <f>L13-L12+M13-M12</f>
        <v>0.25000000000000022</v>
      </c>
      <c r="S12" s="45">
        <f>R12/N12</f>
        <v>0.25000000000000022</v>
      </c>
      <c r="T12" s="68"/>
      <c r="U12" s="42">
        <f t="shared" ref="U12:U75" si="4">O12/(L13+M13)</f>
        <v>1.2307692307692308</v>
      </c>
      <c r="V12" s="63"/>
      <c r="W12" s="63"/>
      <c r="X12" s="63"/>
      <c r="Y12" s="63"/>
      <c r="Z12" s="63"/>
      <c r="AA12" s="63"/>
      <c r="AB12" s="63"/>
      <c r="AC12" s="63"/>
      <c r="AD12" s="4">
        <f t="shared" ref="AD12:AD43" si="5">G12/G11-1</f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x14ac:dyDescent="0.3">
      <c r="A13" s="17">
        <f t="shared" ref="A13:A76" si="6">1+A12</f>
        <v>2</v>
      </c>
      <c r="B13" s="34">
        <f>B12*(1+B$7)</f>
        <v>2.2000000000000002</v>
      </c>
      <c r="C13" s="37">
        <f t="shared" ref="C13:C76" si="7">F13/A$7</f>
        <v>2.1</v>
      </c>
      <c r="D13" s="34">
        <f t="shared" ref="D13:D76" si="8">(G12*B13+F13)/G13</f>
        <v>4.3178423236514538</v>
      </c>
      <c r="E13" s="54"/>
      <c r="F13" s="34">
        <f>F12*(1+C$7)</f>
        <v>2.1</v>
      </c>
      <c r="G13" s="34">
        <f t="shared" ref="G13:G76" si="9">(F$7*F13*D$7+(1+D$7)*G12*B13-F14+F13)/(B14*(1+D$7))</f>
        <v>0.99586776859504123</v>
      </c>
      <c r="H13" s="55"/>
      <c r="I13" s="36">
        <f t="shared" si="0"/>
        <v>0.50951374207188149</v>
      </c>
      <c r="J13" s="34">
        <f t="shared" si="1"/>
        <v>0.48635402652315957</v>
      </c>
      <c r="K13" s="54"/>
      <c r="L13" s="34">
        <f t="shared" ref="L13:L76" si="10">G12*B13</f>
        <v>2.2000000000000002</v>
      </c>
      <c r="M13" s="34">
        <f t="shared" ref="M13:M76" si="11">F13/(1+D$7)</f>
        <v>1.05</v>
      </c>
      <c r="N13" s="34">
        <f t="shared" ref="N13:N76" si="12">F13-M13</f>
        <v>1.05</v>
      </c>
      <c r="O13" s="34">
        <f t="shared" ref="O13:O76" si="13">SUM(L13:N13)</f>
        <v>4.3</v>
      </c>
      <c r="P13" s="43">
        <f t="shared" si="3"/>
        <v>0.32307692307692309</v>
      </c>
      <c r="Q13" s="62"/>
      <c r="R13" s="44">
        <f t="shared" ref="R13:R76" si="14">L14-L13+M14-M13</f>
        <v>0.26249999999999996</v>
      </c>
      <c r="S13" s="45">
        <f t="shared" ref="S13:S76" si="15">R13/N13</f>
        <v>0.24999999999999994</v>
      </c>
      <c r="T13" s="68"/>
      <c r="U13" s="42">
        <f t="shared" si="4"/>
        <v>1.2241992882562276</v>
      </c>
      <c r="V13" s="63"/>
      <c r="W13" s="46">
        <f t="shared" ref="W13:W44" si="16">B13/B12-1</f>
        <v>0.10000000000000009</v>
      </c>
      <c r="X13" s="46">
        <f t="shared" ref="X13:X44" si="17">C13/C12-1</f>
        <v>5.0000000000000044E-2</v>
      </c>
      <c r="Y13" s="46">
        <f t="shared" ref="Y13:Y44" si="18">D13/D12-1</f>
        <v>7.9460580912863454E-2</v>
      </c>
      <c r="Z13" s="46">
        <f t="shared" ref="Z13:AA76" si="19">L13/L12-1</f>
        <v>0.10000000000000009</v>
      </c>
      <c r="AA13" s="46">
        <f t="shared" si="19"/>
        <v>5.0000000000000044E-2</v>
      </c>
      <c r="AB13" s="46">
        <f>(L13+M13)/(L12+M12)-1</f>
        <v>8.3333333333333259E-2</v>
      </c>
      <c r="AC13" s="46">
        <f t="shared" ref="AC13:AC76" si="20">O13/O12-1</f>
        <v>7.4999999999999956E-2</v>
      </c>
      <c r="AD13" s="46">
        <f t="shared" si="5"/>
        <v>-4.1322314049587749E-3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x14ac:dyDescent="0.3">
      <c r="A14" s="17">
        <f t="shared" si="6"/>
        <v>3</v>
      </c>
      <c r="B14" s="34">
        <f t="shared" ref="B14:B77" si="21">B13*(1+B$7)</f>
        <v>2.4200000000000004</v>
      </c>
      <c r="C14" s="37">
        <f t="shared" si="7"/>
        <v>2.2050000000000001</v>
      </c>
      <c r="D14" s="34">
        <f t="shared" si="8"/>
        <v>4.670264208325416</v>
      </c>
      <c r="E14" s="54"/>
      <c r="F14" s="34">
        <f t="shared" ref="F14:F77" si="22">F13*(1+C$7)</f>
        <v>2.2050000000000001</v>
      </c>
      <c r="G14" s="34">
        <f t="shared" si="9"/>
        <v>0.9881667918857997</v>
      </c>
      <c r="H14" s="55"/>
      <c r="I14" s="36">
        <f t="shared" si="0"/>
        <v>0.51817196887619399</v>
      </c>
      <c r="J14" s="34">
        <f t="shared" si="1"/>
        <v>0.47213602949256517</v>
      </c>
      <c r="K14" s="54"/>
      <c r="L14" s="34">
        <f t="shared" si="10"/>
        <v>2.41</v>
      </c>
      <c r="M14" s="34">
        <f t="shared" si="11"/>
        <v>1.1025</v>
      </c>
      <c r="N14" s="34">
        <f t="shared" si="12"/>
        <v>1.1025</v>
      </c>
      <c r="O14" s="34">
        <f t="shared" si="13"/>
        <v>4.6150000000000002</v>
      </c>
      <c r="P14" s="43">
        <f t="shared" si="3"/>
        <v>0.31387900355871884</v>
      </c>
      <c r="Q14" s="62"/>
      <c r="R14" s="44">
        <f t="shared" si="14"/>
        <v>0.27562499999999956</v>
      </c>
      <c r="S14" s="45">
        <f t="shared" si="15"/>
        <v>0.24999999999999958</v>
      </c>
      <c r="T14" s="68"/>
      <c r="U14" s="42">
        <f>O14/(L15+M15)</f>
        <v>1.2182808117472366</v>
      </c>
      <c r="V14" s="63"/>
      <c r="W14" s="46">
        <f t="shared" si="16"/>
        <v>0.10000000000000009</v>
      </c>
      <c r="X14" s="46">
        <f t="shared" si="17"/>
        <v>5.0000000000000044E-2</v>
      </c>
      <c r="Y14" s="46">
        <f t="shared" si="18"/>
        <v>8.1619906021934252E-2</v>
      </c>
      <c r="Z14" s="46">
        <f t="shared" si="19"/>
        <v>9.5454545454545459E-2</v>
      </c>
      <c r="AA14" s="46">
        <f t="shared" si="19"/>
        <v>5.0000000000000044E-2</v>
      </c>
      <c r="AB14" s="46">
        <f t="shared" ref="AB14:AB77" si="23">(L14+M14)/(L13+M13)-1</f>
        <v>8.0769230769230926E-2</v>
      </c>
      <c r="AC14" s="46">
        <f t="shared" si="20"/>
        <v>7.3255813953488458E-2</v>
      </c>
      <c r="AD14" s="46">
        <f t="shared" si="5"/>
        <v>-7.7329309694458281E-3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x14ac:dyDescent="0.3">
      <c r="A15" s="17">
        <f t="shared" si="6"/>
        <v>4</v>
      </c>
      <c r="B15" s="34">
        <f t="shared" si="21"/>
        <v>2.6620000000000008</v>
      </c>
      <c r="C15" s="37">
        <f t="shared" si="7"/>
        <v>2.3152500000000003</v>
      </c>
      <c r="D15" s="34">
        <f t="shared" si="8"/>
        <v>5.0601043491933204</v>
      </c>
      <c r="E15" s="54"/>
      <c r="F15" s="34">
        <f t="shared" si="22"/>
        <v>2.3152500000000003</v>
      </c>
      <c r="G15" s="34">
        <f t="shared" si="9"/>
        <v>0.9774007922956075</v>
      </c>
      <c r="H15" s="55"/>
      <c r="I15" s="36">
        <f t="shared" si="0"/>
        <v>0.52607610758548407</v>
      </c>
      <c r="J15" s="34">
        <f t="shared" si="1"/>
        <v>0.45754985277509075</v>
      </c>
      <c r="K15" s="54"/>
      <c r="L15" s="34">
        <f t="shared" si="10"/>
        <v>2.6304999999999996</v>
      </c>
      <c r="M15" s="34">
        <f t="shared" si="11"/>
        <v>1.1576250000000001</v>
      </c>
      <c r="N15" s="34">
        <f t="shared" si="12"/>
        <v>1.1576250000000001</v>
      </c>
      <c r="O15" s="34">
        <f t="shared" si="13"/>
        <v>4.9457500000000003</v>
      </c>
      <c r="P15" s="43">
        <f t="shared" si="3"/>
        <v>0.30559313644613106</v>
      </c>
      <c r="Q15" s="62"/>
      <c r="R15" s="44">
        <f t="shared" si="14"/>
        <v>0.28940624999999964</v>
      </c>
      <c r="S15" s="45">
        <f t="shared" si="15"/>
        <v>0.24999999999999967</v>
      </c>
      <c r="T15" s="68"/>
      <c r="U15" s="42">
        <f t="shared" si="4"/>
        <v>1.2129275526705039</v>
      </c>
      <c r="V15" s="63"/>
      <c r="W15" s="46">
        <f t="shared" si="16"/>
        <v>0.10000000000000009</v>
      </c>
      <c r="X15" s="46">
        <f t="shared" si="17"/>
        <v>5.0000000000000044E-2</v>
      </c>
      <c r="Y15" s="46">
        <f t="shared" si="18"/>
        <v>8.3472823694419329E-2</v>
      </c>
      <c r="Z15" s="46">
        <f t="shared" si="19"/>
        <v>9.1493775933609633E-2</v>
      </c>
      <c r="AA15" s="46">
        <f t="shared" si="19"/>
        <v>5.0000000000000044E-2</v>
      </c>
      <c r="AB15" s="46">
        <f t="shared" si="23"/>
        <v>7.8469750889679668E-2</v>
      </c>
      <c r="AC15" s="46">
        <f t="shared" si="20"/>
        <v>7.1668472372697689E-2</v>
      </c>
      <c r="AD15" s="46">
        <f t="shared" si="5"/>
        <v>-1.089492146325477E-2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x14ac:dyDescent="0.3">
      <c r="A16" s="17">
        <f t="shared" si="6"/>
        <v>5</v>
      </c>
      <c r="B16" s="34">
        <f t="shared" si="21"/>
        <v>2.9282000000000012</v>
      </c>
      <c r="C16" s="37">
        <f t="shared" si="7"/>
        <v>2.4310125000000005</v>
      </c>
      <c r="D16" s="34">
        <f t="shared" si="8"/>
        <v>5.4905914528435069</v>
      </c>
      <c r="E16" s="54"/>
      <c r="F16" s="34">
        <f t="shared" si="22"/>
        <v>2.4310125000000005</v>
      </c>
      <c r="G16" s="34">
        <f t="shared" si="9"/>
        <v>0.96401954970785586</v>
      </c>
      <c r="H16" s="55"/>
      <c r="I16" s="36">
        <f t="shared" si="0"/>
        <v>0.53331230799981011</v>
      </c>
      <c r="J16" s="34">
        <f t="shared" si="1"/>
        <v>0.44275967732784238</v>
      </c>
      <c r="K16" s="54"/>
      <c r="L16" s="34">
        <f t="shared" si="10"/>
        <v>2.8620249999999992</v>
      </c>
      <c r="M16" s="34">
        <f t="shared" si="11"/>
        <v>1.2155062500000002</v>
      </c>
      <c r="N16" s="34">
        <f t="shared" si="12"/>
        <v>1.2155062500000002</v>
      </c>
      <c r="O16" s="34">
        <f t="shared" si="13"/>
        <v>5.2930375000000005</v>
      </c>
      <c r="P16" s="43">
        <f t="shared" si="3"/>
        <v>0.2980985737387053</v>
      </c>
      <c r="Q16" s="62"/>
      <c r="R16" s="44">
        <f t="shared" si="14"/>
        <v>0.30387656250000017</v>
      </c>
      <c r="S16" s="45">
        <f t="shared" si="15"/>
        <v>0.25000000000000011</v>
      </c>
      <c r="T16" s="68"/>
      <c r="U16" s="42">
        <f t="shared" si="4"/>
        <v>1.2080677550487664</v>
      </c>
      <c r="V16" s="63"/>
      <c r="W16" s="46">
        <f t="shared" si="16"/>
        <v>0.10000000000000009</v>
      </c>
      <c r="X16" s="46">
        <f t="shared" si="17"/>
        <v>5.0000000000000044E-2</v>
      </c>
      <c r="Y16" s="46">
        <f t="shared" si="18"/>
        <v>8.5074748254710286E-2</v>
      </c>
      <c r="Z16" s="46">
        <f t="shared" si="19"/>
        <v>8.8015586390419953E-2</v>
      </c>
      <c r="AA16" s="46">
        <f t="shared" si="19"/>
        <v>5.0000000000000044E-2</v>
      </c>
      <c r="AB16" s="46">
        <f t="shared" si="23"/>
        <v>7.639828411153271E-2</v>
      </c>
      <c r="AC16" s="46">
        <f t="shared" si="20"/>
        <v>7.0219380275994503E-2</v>
      </c>
      <c r="AD16" s="46">
        <f t="shared" si="5"/>
        <v>-1.3690640209451099E-2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3">
      <c r="A17" s="17">
        <f t="shared" si="6"/>
        <v>6</v>
      </c>
      <c r="B17" s="34">
        <f t="shared" si="21"/>
        <v>3.2210200000000015</v>
      </c>
      <c r="C17" s="37">
        <f t="shared" si="7"/>
        <v>2.5525631250000007</v>
      </c>
      <c r="D17" s="34">
        <f t="shared" si="8"/>
        <v>5.9653576105975779</v>
      </c>
      <c r="E17" s="54"/>
      <c r="F17" s="34">
        <f t="shared" si="22"/>
        <v>2.5525631250000007</v>
      </c>
      <c r="G17" s="34">
        <f t="shared" si="9"/>
        <v>0.94842417576927851</v>
      </c>
      <c r="H17" s="55"/>
      <c r="I17" s="36">
        <f t="shared" si="0"/>
        <v>0.53995421737630522</v>
      </c>
      <c r="J17" s="34">
        <f t="shared" si="1"/>
        <v>0.42789775427131493</v>
      </c>
      <c r="K17" s="54"/>
      <c r="L17" s="34">
        <f t="shared" si="10"/>
        <v>3.1051262499999992</v>
      </c>
      <c r="M17" s="34">
        <f t="shared" si="11"/>
        <v>1.2762815625000004</v>
      </c>
      <c r="N17" s="34">
        <f t="shared" si="12"/>
        <v>1.2762815625000004</v>
      </c>
      <c r="O17" s="34">
        <f t="shared" si="13"/>
        <v>5.6576893749999995</v>
      </c>
      <c r="P17" s="43">
        <f t="shared" si="3"/>
        <v>0.29129485706827263</v>
      </c>
      <c r="Q17" s="62"/>
      <c r="R17" s="44">
        <f t="shared" si="14"/>
        <v>0.31907039062500031</v>
      </c>
      <c r="S17" s="45">
        <f t="shared" si="15"/>
        <v>0.25000000000000017</v>
      </c>
      <c r="T17" s="68"/>
      <c r="U17" s="42">
        <f t="shared" si="4"/>
        <v>1.2036412319152168</v>
      </c>
      <c r="V17" s="63"/>
      <c r="W17" s="46">
        <f t="shared" si="16"/>
        <v>0.10000000000000009</v>
      </c>
      <c r="X17" s="46">
        <f t="shared" si="17"/>
        <v>5.0000000000000044E-2</v>
      </c>
      <c r="Y17" s="46">
        <f t="shared" si="18"/>
        <v>8.6469037412753691E-2</v>
      </c>
      <c r="Z17" s="46">
        <f t="shared" si="19"/>
        <v>8.4940295769603713E-2</v>
      </c>
      <c r="AA17" s="46">
        <f t="shared" si="19"/>
        <v>5.0000000000000044E-2</v>
      </c>
      <c r="AB17" s="46">
        <f t="shared" si="23"/>
        <v>7.4524643434676241E-2</v>
      </c>
      <c r="AC17" s="46">
        <f t="shared" si="20"/>
        <v>6.8892743533367939E-2</v>
      </c>
      <c r="AD17" s="46">
        <f t="shared" si="5"/>
        <v>-1.6177445720165662E-2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3">
      <c r="A18" s="17">
        <f t="shared" si="6"/>
        <v>7</v>
      </c>
      <c r="B18" s="34">
        <f t="shared" si="21"/>
        <v>3.5431220000000021</v>
      </c>
      <c r="C18" s="37">
        <f t="shared" si="7"/>
        <v>2.6801912812500008</v>
      </c>
      <c r="D18" s="34">
        <f t="shared" si="8"/>
        <v>6.4884599594047252</v>
      </c>
      <c r="E18" s="54"/>
      <c r="F18" s="34">
        <f t="shared" si="22"/>
        <v>2.6801912812500008</v>
      </c>
      <c r="G18" s="34">
        <f t="shared" si="9"/>
        <v>0.93097189187311924</v>
      </c>
      <c r="H18" s="55"/>
      <c r="I18" s="36">
        <f t="shared" si="0"/>
        <v>0.54606517142244348</v>
      </c>
      <c r="J18" s="34">
        <f t="shared" si="1"/>
        <v>0.41307048175047861</v>
      </c>
      <c r="K18" s="54"/>
      <c r="L18" s="34">
        <f t="shared" si="10"/>
        <v>3.3603825624999994</v>
      </c>
      <c r="M18" s="34">
        <f t="shared" si="11"/>
        <v>1.3400956406250004</v>
      </c>
      <c r="N18" s="34">
        <f t="shared" si="12"/>
        <v>1.3400956406250004</v>
      </c>
      <c r="O18" s="34">
        <f t="shared" si="13"/>
        <v>6.0405738437499998</v>
      </c>
      <c r="P18" s="43">
        <f t="shared" si="3"/>
        <v>0.28509772468130373</v>
      </c>
      <c r="Q18" s="62"/>
      <c r="R18" s="44">
        <f t="shared" si="14"/>
        <v>0.33502391015625022</v>
      </c>
      <c r="S18" s="45">
        <f t="shared" si="15"/>
        <v>0.25000000000000006</v>
      </c>
      <c r="T18" s="68"/>
      <c r="U18" s="42">
        <f t="shared" si="4"/>
        <v>1.1995971221654043</v>
      </c>
      <c r="V18" s="63"/>
      <c r="W18" s="46">
        <f t="shared" si="16"/>
        <v>0.10000000000000009</v>
      </c>
      <c r="X18" s="46">
        <f t="shared" si="17"/>
        <v>5.0000000000000044E-2</v>
      </c>
      <c r="Y18" s="46">
        <f t="shared" si="18"/>
        <v>8.7690023457746458E-2</v>
      </c>
      <c r="Z18" s="46">
        <f t="shared" si="19"/>
        <v>8.220480970781785E-2</v>
      </c>
      <c r="AA18" s="46">
        <f t="shared" si="19"/>
        <v>5.0000000000000044E-2</v>
      </c>
      <c r="AB18" s="46">
        <f t="shared" si="23"/>
        <v>7.282371426706824E-2</v>
      </c>
      <c r="AC18" s="46">
        <f t="shared" si="20"/>
        <v>6.7675060147677435E-2</v>
      </c>
      <c r="AD18" s="46">
        <f t="shared" si="5"/>
        <v>-1.8401348618094282E-2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3">
      <c r="A19" s="17">
        <f t="shared" si="6"/>
        <v>8</v>
      </c>
      <c r="B19" s="34">
        <f t="shared" si="21"/>
        <v>3.8974342000000028</v>
      </c>
      <c r="C19" s="37">
        <f t="shared" si="7"/>
        <v>2.8142008453125009</v>
      </c>
      <c r="D19" s="34">
        <f t="shared" si="8"/>
        <v>7.0644093247761166</v>
      </c>
      <c r="E19" s="54"/>
      <c r="F19" s="34">
        <f t="shared" si="22"/>
        <v>2.8142008453125009</v>
      </c>
      <c r="G19" s="34">
        <f t="shared" si="9"/>
        <v>0.91198035670755495</v>
      </c>
      <c r="H19" s="55"/>
      <c r="I19" s="36">
        <f t="shared" si="0"/>
        <v>0.55169993991302579</v>
      </c>
      <c r="J19" s="34">
        <f t="shared" si="1"/>
        <v>0.39836321990043916</v>
      </c>
      <c r="K19" s="54"/>
      <c r="L19" s="34">
        <f t="shared" si="10"/>
        <v>3.6284016906249996</v>
      </c>
      <c r="M19" s="34">
        <f t="shared" si="11"/>
        <v>1.4071004226562505</v>
      </c>
      <c r="N19" s="34">
        <f t="shared" si="12"/>
        <v>1.4071004226562505</v>
      </c>
      <c r="O19" s="34">
        <f t="shared" si="13"/>
        <v>6.4426025359375005</v>
      </c>
      <c r="P19" s="43">
        <f t="shared" si="3"/>
        <v>0.27943597103156631</v>
      </c>
      <c r="Q19" s="62"/>
      <c r="R19" s="44">
        <f t="shared" si="14"/>
        <v>0.35177510566406234</v>
      </c>
      <c r="S19" s="45">
        <f t="shared" si="15"/>
        <v>0.24999999999999981</v>
      </c>
      <c r="T19" s="68"/>
      <c r="U19" s="42">
        <f t="shared" si="4"/>
        <v>1.1958921499864439</v>
      </c>
      <c r="V19" s="63"/>
      <c r="W19" s="46">
        <f t="shared" si="16"/>
        <v>0.10000000000000009</v>
      </c>
      <c r="X19" s="46">
        <f t="shared" si="17"/>
        <v>5.0000000000000044E-2</v>
      </c>
      <c r="Y19" s="46">
        <f t="shared" si="18"/>
        <v>8.8765187575301274E-2</v>
      </c>
      <c r="Z19" s="46">
        <f t="shared" si="19"/>
        <v>7.9758516520096467E-2</v>
      </c>
      <c r="AA19" s="46">
        <f t="shared" si="19"/>
        <v>5.0000000000000044E-2</v>
      </c>
      <c r="AB19" s="46">
        <f t="shared" si="23"/>
        <v>7.1274431170325947E-2</v>
      </c>
      <c r="AC19" s="46">
        <f t="shared" si="20"/>
        <v>6.655471857255213E-2</v>
      </c>
      <c r="AD19" s="46">
        <f t="shared" si="5"/>
        <v>-2.0399686963000874E-2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3">
      <c r="A20" s="17">
        <f t="shared" si="6"/>
        <v>9</v>
      </c>
      <c r="B20" s="34">
        <f t="shared" si="21"/>
        <v>4.2871776200000031</v>
      </c>
      <c r="C20" s="37">
        <f t="shared" si="7"/>
        <v>2.954910887578126</v>
      </c>
      <c r="D20" s="34">
        <f t="shared" si="8"/>
        <v>7.6982051301463423</v>
      </c>
      <c r="E20" s="54"/>
      <c r="F20" s="34">
        <f t="shared" si="22"/>
        <v>2.954910887578126</v>
      </c>
      <c r="G20" s="34">
        <f t="shared" si="9"/>
        <v>0.89173158504856287</v>
      </c>
      <c r="H20" s="55"/>
      <c r="I20" s="36">
        <f t="shared" si="0"/>
        <v>0.5569061290938222</v>
      </c>
      <c r="J20" s="34">
        <f t="shared" si="1"/>
        <v>0.38384413478495516</v>
      </c>
      <c r="K20" s="54"/>
      <c r="L20" s="34">
        <f t="shared" si="10"/>
        <v>3.9098217751562494</v>
      </c>
      <c r="M20" s="34">
        <f t="shared" si="11"/>
        <v>1.477455443789063</v>
      </c>
      <c r="N20" s="34">
        <f t="shared" si="12"/>
        <v>1.477455443789063</v>
      </c>
      <c r="O20" s="34">
        <f t="shared" si="13"/>
        <v>6.8647326627343759</v>
      </c>
      <c r="P20" s="43">
        <f t="shared" si="3"/>
        <v>0.27424900998102153</v>
      </c>
      <c r="Q20" s="62"/>
      <c r="R20" s="44">
        <f t="shared" si="14"/>
        <v>0.36936386094726514</v>
      </c>
      <c r="S20" s="45">
        <f t="shared" si="15"/>
        <v>0.24999999999999958</v>
      </c>
      <c r="T20" s="68"/>
      <c r="U20" s="42">
        <f t="shared" si="4"/>
        <v>1.1924892602236852</v>
      </c>
      <c r="V20" s="63"/>
      <c r="W20" s="46">
        <f t="shared" si="16"/>
        <v>0.10000000000000009</v>
      </c>
      <c r="X20" s="46">
        <f t="shared" si="17"/>
        <v>5.0000000000000044E-2</v>
      </c>
      <c r="Y20" s="46">
        <f t="shared" si="18"/>
        <v>8.9716744349367383E-2</v>
      </c>
      <c r="Z20" s="46">
        <f t="shared" si="19"/>
        <v>7.7560344340699139E-2</v>
      </c>
      <c r="AA20" s="46">
        <f t="shared" si="19"/>
        <v>5.0000000000000044E-2</v>
      </c>
      <c r="AB20" s="46">
        <f t="shared" si="23"/>
        <v>6.9858992757891425E-2</v>
      </c>
      <c r="AC20" s="46">
        <f t="shared" si="20"/>
        <v>6.5521677682611967E-2</v>
      </c>
      <c r="AD20" s="46">
        <f t="shared" si="5"/>
        <v>-2.2203078728684988E-2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3">
      <c r="A21" s="17">
        <f t="shared" si="6"/>
        <v>10</v>
      </c>
      <c r="B21" s="34">
        <f t="shared" si="21"/>
        <v>4.7158953820000038</v>
      </c>
      <c r="C21" s="37">
        <f t="shared" si="7"/>
        <v>3.1026564319570324</v>
      </c>
      <c r="D21" s="34">
        <f t="shared" si="8"/>
        <v>8.395376242474093</v>
      </c>
      <c r="E21" s="54"/>
      <c r="F21" s="34">
        <f t="shared" si="22"/>
        <v>3.1026564319570324</v>
      </c>
      <c r="G21" s="34">
        <f t="shared" si="9"/>
        <v>0.87047549565419546</v>
      </c>
      <c r="H21" s="55"/>
      <c r="I21" s="36">
        <f t="shared" si="0"/>
        <v>0.56172531710267259</v>
      </c>
      <c r="J21" s="34">
        <f t="shared" si="1"/>
        <v>0.36956728827232271</v>
      </c>
      <c r="K21" s="54"/>
      <c r="L21" s="34">
        <f t="shared" si="10"/>
        <v>4.2053128639140613</v>
      </c>
      <c r="M21" s="34">
        <f t="shared" si="11"/>
        <v>1.5513282159785162</v>
      </c>
      <c r="N21" s="34">
        <f t="shared" si="12"/>
        <v>1.5513282159785162</v>
      </c>
      <c r="O21" s="34">
        <f t="shared" si="13"/>
        <v>7.3079692958710947</v>
      </c>
      <c r="P21" s="43">
        <f t="shared" si="3"/>
        <v>0.26948496431315894</v>
      </c>
      <c r="Q21" s="62"/>
      <c r="R21" s="44">
        <f t="shared" si="14"/>
        <v>0.38783205399462806</v>
      </c>
      <c r="S21" s="45">
        <f t="shared" si="15"/>
        <v>0.24999999999999936</v>
      </c>
      <c r="T21" s="68"/>
      <c r="U21" s="42">
        <f t="shared" si="4"/>
        <v>1.189356538246888</v>
      </c>
      <c r="V21" s="63"/>
      <c r="W21" s="46">
        <f t="shared" si="16"/>
        <v>0.10000000000000009</v>
      </c>
      <c r="X21" s="46">
        <f t="shared" si="17"/>
        <v>5.0000000000000044E-2</v>
      </c>
      <c r="Y21" s="46">
        <f t="shared" si="18"/>
        <v>9.0562813089717809E-2</v>
      </c>
      <c r="Z21" s="46">
        <f t="shared" si="19"/>
        <v>7.5576613398446568E-2</v>
      </c>
      <c r="AA21" s="46">
        <f t="shared" si="19"/>
        <v>5.0000000000000044E-2</v>
      </c>
      <c r="AB21" s="46">
        <f t="shared" si="23"/>
        <v>6.8562252495255382E-2</v>
      </c>
      <c r="AC21" s="46">
        <f t="shared" si="20"/>
        <v>6.4567209666132497E-2</v>
      </c>
      <c r="AD21" s="46">
        <f t="shared" si="5"/>
        <v>-2.3836869469202271E-2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3">
      <c r="A22" s="17">
        <f t="shared" si="6"/>
        <v>11</v>
      </c>
      <c r="B22" s="34">
        <f t="shared" si="21"/>
        <v>5.1874849202000046</v>
      </c>
      <c r="C22" s="37">
        <f t="shared" si="7"/>
        <v>3.257789253554884</v>
      </c>
      <c r="D22" s="34">
        <f t="shared" si="8"/>
        <v>9.1620276875098892</v>
      </c>
      <c r="E22" s="54"/>
      <c r="F22" s="34">
        <f t="shared" si="22"/>
        <v>3.257789253554884</v>
      </c>
      <c r="G22" s="34">
        <f t="shared" si="9"/>
        <v>0.8484331226439833</v>
      </c>
      <c r="H22" s="55"/>
      <c r="I22" s="36">
        <f t="shared" si="0"/>
        <v>0.56619397988415054</v>
      </c>
      <c r="J22" s="34">
        <f t="shared" si="1"/>
        <v>0.35557513736790569</v>
      </c>
      <c r="K22" s="54"/>
      <c r="L22" s="34">
        <f t="shared" si="10"/>
        <v>4.5155785071097636</v>
      </c>
      <c r="M22" s="34">
        <f t="shared" si="11"/>
        <v>1.628894626777442</v>
      </c>
      <c r="N22" s="34">
        <f t="shared" si="12"/>
        <v>1.628894626777442</v>
      </c>
      <c r="O22" s="34">
        <f t="shared" si="13"/>
        <v>7.7733677606646481</v>
      </c>
      <c r="P22" s="43">
        <f t="shared" si="3"/>
        <v>0.2650991535456429</v>
      </c>
      <c r="Q22" s="62"/>
      <c r="R22" s="44">
        <f t="shared" si="14"/>
        <v>0.40722365669436011</v>
      </c>
      <c r="S22" s="45">
        <f t="shared" si="15"/>
        <v>0.24999999999999975</v>
      </c>
      <c r="T22" s="68"/>
      <c r="U22" s="42">
        <f t="shared" si="4"/>
        <v>1.1864663474413686</v>
      </c>
      <c r="V22" s="63"/>
      <c r="W22" s="46">
        <f t="shared" si="16"/>
        <v>0.10000000000000009</v>
      </c>
      <c r="X22" s="46">
        <f t="shared" si="17"/>
        <v>5.0000000000000044E-2</v>
      </c>
      <c r="Y22" s="46">
        <f t="shared" si="18"/>
        <v>9.1318295082135181E-2</v>
      </c>
      <c r="Z22" s="46">
        <f t="shared" si="19"/>
        <v>7.3779443583877669E-2</v>
      </c>
      <c r="AA22" s="46">
        <f t="shared" si="19"/>
        <v>5.0000000000000044E-2</v>
      </c>
      <c r="AB22" s="46">
        <f t="shared" si="23"/>
        <v>6.7371241078289623E-2</v>
      </c>
      <c r="AC22" s="46">
        <f t="shared" si="20"/>
        <v>6.3683691864509839E-2</v>
      </c>
      <c r="AD22" s="46">
        <f t="shared" si="5"/>
        <v>-2.5322221154136515E-2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3">
      <c r="A23" s="17">
        <f t="shared" si="6"/>
        <v>12</v>
      </c>
      <c r="B23" s="34">
        <f t="shared" si="21"/>
        <v>5.7062334122200058</v>
      </c>
      <c r="C23" s="37">
        <f t="shared" si="7"/>
        <v>3.4206787162326284</v>
      </c>
      <c r="D23" s="34">
        <f t="shared" si="8"/>
        <v>10.004893358110348</v>
      </c>
      <c r="E23" s="54"/>
      <c r="F23" s="34">
        <f t="shared" si="22"/>
        <v>3.4206787162326284</v>
      </c>
      <c r="G23" s="34">
        <f t="shared" si="9"/>
        <v>0.82579952159113812</v>
      </c>
      <c r="H23" s="55"/>
      <c r="I23" s="36">
        <f t="shared" si="0"/>
        <v>0.57034425135519462</v>
      </c>
      <c r="J23" s="34">
        <f t="shared" si="1"/>
        <v>0.34190056743180536</v>
      </c>
      <c r="K23" s="54"/>
      <c r="L23" s="34">
        <f t="shared" si="10"/>
        <v>4.8413574324652515</v>
      </c>
      <c r="M23" s="34">
        <f t="shared" si="11"/>
        <v>1.7103393581163142</v>
      </c>
      <c r="N23" s="34">
        <f t="shared" si="12"/>
        <v>1.7103393581163142</v>
      </c>
      <c r="O23" s="34">
        <f t="shared" si="13"/>
        <v>8.2620361486978808</v>
      </c>
      <c r="P23" s="43">
        <f t="shared" si="3"/>
        <v>0.26105288641791596</v>
      </c>
      <c r="Q23" s="62"/>
      <c r="R23" s="44">
        <f t="shared" si="14"/>
        <v>0.42758483952907822</v>
      </c>
      <c r="S23" s="45">
        <f t="shared" si="15"/>
        <v>0.24999999999999981</v>
      </c>
      <c r="T23" s="68"/>
      <c r="U23" s="42">
        <f t="shared" si="4"/>
        <v>1.1837946348307629</v>
      </c>
      <c r="V23" s="63"/>
      <c r="W23" s="46">
        <f t="shared" si="16"/>
        <v>0.10000000000000009</v>
      </c>
      <c r="X23" s="46">
        <f t="shared" si="17"/>
        <v>5.0000000000000044E-2</v>
      </c>
      <c r="Y23" s="46">
        <f t="shared" si="18"/>
        <v>9.1995538471193683E-2</v>
      </c>
      <c r="Z23" s="46">
        <f t="shared" si="19"/>
        <v>7.2145556730449867E-2</v>
      </c>
      <c r="AA23" s="46">
        <f t="shared" si="19"/>
        <v>5.0000000000000044E-2</v>
      </c>
      <c r="AB23" s="46">
        <f t="shared" si="23"/>
        <v>6.6274788386410766E-2</v>
      </c>
      <c r="AC23" s="46">
        <f t="shared" si="20"/>
        <v>6.2864437021239006E-2</v>
      </c>
      <c r="AD23" s="46">
        <f t="shared" si="5"/>
        <v>-2.6676941822251998E-2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3">
      <c r="A24" s="17">
        <f t="shared" si="6"/>
        <v>13</v>
      </c>
      <c r="B24" s="34">
        <f t="shared" si="21"/>
        <v>6.276856753442007</v>
      </c>
      <c r="C24" s="37">
        <f t="shared" si="7"/>
        <v>3.5917126520442602</v>
      </c>
      <c r="D24" s="34">
        <f t="shared" si="8"/>
        <v>10.931394984120265</v>
      </c>
      <c r="E24" s="54"/>
      <c r="F24" s="34">
        <f t="shared" si="22"/>
        <v>3.5917126520442602</v>
      </c>
      <c r="G24" s="34">
        <f t="shared" si="9"/>
        <v>0.80274639868746611</v>
      </c>
      <c r="H24" s="55"/>
      <c r="I24" s="36">
        <f t="shared" si="0"/>
        <v>0.574204551437417</v>
      </c>
      <c r="J24" s="34">
        <f t="shared" si="1"/>
        <v>0.32856855481499309</v>
      </c>
      <c r="K24" s="54"/>
      <c r="L24" s="34">
        <f t="shared" si="10"/>
        <v>5.1834253040885141</v>
      </c>
      <c r="M24" s="34">
        <f t="shared" si="11"/>
        <v>1.7958563260221301</v>
      </c>
      <c r="N24" s="34">
        <f t="shared" si="12"/>
        <v>1.7958563260221301</v>
      </c>
      <c r="O24" s="34">
        <f t="shared" si="13"/>
        <v>8.7751379561327738</v>
      </c>
      <c r="P24" s="43">
        <f t="shared" si="3"/>
        <v>0.25731248876306773</v>
      </c>
      <c r="Q24" s="62"/>
      <c r="R24" s="44">
        <f t="shared" si="14"/>
        <v>0.44896408150553202</v>
      </c>
      <c r="S24" s="45">
        <f t="shared" si="15"/>
        <v>0.24999999999999972</v>
      </c>
      <c r="T24" s="68"/>
      <c r="U24" s="42">
        <f t="shared" si="4"/>
        <v>1.1813203677969817</v>
      </c>
      <c r="V24" s="63"/>
      <c r="W24" s="46">
        <f t="shared" si="16"/>
        <v>0.10000000000000009</v>
      </c>
      <c r="X24" s="46">
        <f t="shared" si="17"/>
        <v>5.0000000000000044E-2</v>
      </c>
      <c r="Y24" s="46">
        <f t="shared" si="18"/>
        <v>9.2604847732720819E-2</v>
      </c>
      <c r="Z24" s="46">
        <f t="shared" si="19"/>
        <v>7.0655363995522968E-2</v>
      </c>
      <c r="AA24" s="46">
        <f t="shared" si="19"/>
        <v>5.0000000000000044E-2</v>
      </c>
      <c r="AB24" s="46">
        <f t="shared" si="23"/>
        <v>6.5263221604478838E-2</v>
      </c>
      <c r="AC24" s="46">
        <f t="shared" si="20"/>
        <v>6.2103553918214205E-2</v>
      </c>
      <c r="AD24" s="46">
        <f t="shared" si="5"/>
        <v>-2.7916125283353965E-2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3">
      <c r="A25" s="17">
        <f t="shared" si="6"/>
        <v>14</v>
      </c>
      <c r="B25" s="34">
        <f t="shared" si="21"/>
        <v>6.9045424287862085</v>
      </c>
      <c r="C25" s="37">
        <f t="shared" si="7"/>
        <v>3.7712982846464733</v>
      </c>
      <c r="D25" s="34">
        <f t="shared" si="8"/>
        <v>11.949707750463299</v>
      </c>
      <c r="E25" s="54"/>
      <c r="F25" s="34">
        <f t="shared" si="22"/>
        <v>3.7712982846464733</v>
      </c>
      <c r="G25" s="34">
        <f t="shared" si="9"/>
        <v>0.77942448873515813</v>
      </c>
      <c r="H25" s="55"/>
      <c r="I25" s="36">
        <f t="shared" si="0"/>
        <v>0.57780010800000647</v>
      </c>
      <c r="J25" s="34">
        <f t="shared" si="1"/>
        <v>0.31559753287692388</v>
      </c>
      <c r="K25" s="54"/>
      <c r="L25" s="34">
        <f t="shared" si="10"/>
        <v>5.5425965692929395</v>
      </c>
      <c r="M25" s="34">
        <f t="shared" si="11"/>
        <v>1.8856491423232367</v>
      </c>
      <c r="N25" s="34">
        <f t="shared" si="12"/>
        <v>1.8856491423232367</v>
      </c>
      <c r="O25" s="34">
        <f t="shared" si="13"/>
        <v>9.3138948539394129</v>
      </c>
      <c r="P25" s="43">
        <f t="shared" si="3"/>
        <v>0.25384851491577448</v>
      </c>
      <c r="Q25" s="62"/>
      <c r="R25" s="44">
        <f t="shared" si="14"/>
        <v>0.47141228558081005</v>
      </c>
      <c r="S25" s="45">
        <f t="shared" si="15"/>
        <v>0.25000000000000044</v>
      </c>
      <c r="T25" s="68"/>
      <c r="U25" s="42">
        <f t="shared" si="4"/>
        <v>1.179025073901204</v>
      </c>
      <c r="V25" s="63"/>
      <c r="W25" s="46">
        <f t="shared" si="16"/>
        <v>0.10000000000000009</v>
      </c>
      <c r="X25" s="46">
        <f t="shared" si="17"/>
        <v>5.0000000000000044E-2</v>
      </c>
      <c r="Y25" s="46">
        <f t="shared" si="18"/>
        <v>9.3154878020811349E-2</v>
      </c>
      <c r="Z25" s="46">
        <f t="shared" si="19"/>
        <v>6.9292262188310749E-2</v>
      </c>
      <c r="AA25" s="46">
        <f t="shared" si="19"/>
        <v>5.0000000000000044E-2</v>
      </c>
      <c r="AB25" s="46">
        <f t="shared" si="23"/>
        <v>6.4328122190767001E-2</v>
      </c>
      <c r="AC25" s="46">
        <f t="shared" si="20"/>
        <v>6.1395832236473602E-2</v>
      </c>
      <c r="AD25" s="46">
        <f t="shared" si="5"/>
        <v>-2.9052649741488135E-2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3">
      <c r="A26" s="17">
        <f t="shared" si="6"/>
        <v>15</v>
      </c>
      <c r="B26" s="34">
        <f t="shared" si="21"/>
        <v>7.5949966716648296</v>
      </c>
      <c r="C26" s="37">
        <f t="shared" si="7"/>
        <v>3.9598631988787973</v>
      </c>
      <c r="D26" s="34">
        <f t="shared" si="8"/>
        <v>13.068833052467529</v>
      </c>
      <c r="E26" s="54"/>
      <c r="F26" s="34">
        <f t="shared" si="22"/>
        <v>3.9598631988787973</v>
      </c>
      <c r="G26" s="34">
        <f t="shared" si="9"/>
        <v>0.75596570535201835</v>
      </c>
      <c r="H26" s="55"/>
      <c r="I26" s="36">
        <f t="shared" si="0"/>
        <v>0.58115339305147962</v>
      </c>
      <c r="J26" s="34">
        <f t="shared" si="1"/>
        <v>0.30300051909616632</v>
      </c>
      <c r="K26" s="54"/>
      <c r="L26" s="34">
        <f t="shared" si="10"/>
        <v>5.9197263977575876</v>
      </c>
      <c r="M26" s="34">
        <f t="shared" si="11"/>
        <v>1.9799315994393987</v>
      </c>
      <c r="N26" s="34">
        <f t="shared" si="12"/>
        <v>1.9799315994393987</v>
      </c>
      <c r="O26" s="34">
        <f t="shared" si="13"/>
        <v>9.879589596636384</v>
      </c>
      <c r="P26" s="43">
        <f t="shared" si="3"/>
        <v>0.2506351034616856</v>
      </c>
      <c r="Q26" s="62"/>
      <c r="R26" s="44">
        <f t="shared" si="14"/>
        <v>0.49498289985985044</v>
      </c>
      <c r="S26" s="45">
        <f t="shared" si="15"/>
        <v>0.25000000000000039</v>
      </c>
      <c r="T26" s="68"/>
      <c r="U26" s="42">
        <f t="shared" si="4"/>
        <v>1.1768924624399564</v>
      </c>
      <c r="V26" s="63"/>
      <c r="W26" s="46">
        <f t="shared" si="16"/>
        <v>0.10000000000000009</v>
      </c>
      <c r="X26" s="46">
        <f t="shared" si="17"/>
        <v>5.0000000000000044E-2</v>
      </c>
      <c r="Y26" s="46">
        <f t="shared" si="18"/>
        <v>9.3652943266402611E-2</v>
      </c>
      <c r="Z26" s="46">
        <f t="shared" si="19"/>
        <v>6.8042085284363063E-2</v>
      </c>
      <c r="AA26" s="46">
        <f t="shared" si="19"/>
        <v>5.0000000000000044E-2</v>
      </c>
      <c r="AB26" s="46">
        <f t="shared" si="23"/>
        <v>6.3462128728943634E-2</v>
      </c>
      <c r="AC26" s="46">
        <f t="shared" si="20"/>
        <v>6.0736646866665467E-2</v>
      </c>
      <c r="AD26" s="46">
        <f t="shared" si="5"/>
        <v>-3.0097570351181102E-2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3">
      <c r="A27" s="17">
        <f t="shared" si="6"/>
        <v>16</v>
      </c>
      <c r="B27" s="34">
        <f t="shared" si="21"/>
        <v>8.3544963388313125</v>
      </c>
      <c r="C27" s="37">
        <f t="shared" si="7"/>
        <v>4.1578563588227375</v>
      </c>
      <c r="D27" s="34">
        <f t="shared" si="8"/>
        <v>14.298678971494283</v>
      </c>
      <c r="E27" s="54"/>
      <c r="F27" s="34">
        <f t="shared" si="22"/>
        <v>4.1578563588227375</v>
      </c>
      <c r="G27" s="34">
        <f t="shared" si="9"/>
        <v>0.73248508462552508</v>
      </c>
      <c r="H27" s="55"/>
      <c r="I27" s="36">
        <f t="shared" si="0"/>
        <v>0.58428448918160625</v>
      </c>
      <c r="J27" s="34">
        <f t="shared" si="1"/>
        <v>0.29078604863510832</v>
      </c>
      <c r="K27" s="54"/>
      <c r="L27" s="34">
        <f t="shared" si="10"/>
        <v>6.3157127176454679</v>
      </c>
      <c r="M27" s="34">
        <f t="shared" si="11"/>
        <v>2.0789281794113688</v>
      </c>
      <c r="N27" s="34">
        <f t="shared" si="12"/>
        <v>2.0789281794113688</v>
      </c>
      <c r="O27" s="34">
        <f t="shared" si="13"/>
        <v>10.473569076468205</v>
      </c>
      <c r="P27" s="43">
        <f t="shared" si="3"/>
        <v>0.24764944741593908</v>
      </c>
      <c r="Q27" s="62"/>
      <c r="R27" s="44">
        <f t="shared" si="14"/>
        <v>0.51973204485284397</v>
      </c>
      <c r="S27" s="45">
        <f t="shared" si="15"/>
        <v>0.25000000000000083</v>
      </c>
      <c r="T27" s="68"/>
      <c r="U27" s="42">
        <f t="shared" si="4"/>
        <v>1.1749081112848871</v>
      </c>
      <c r="V27" s="63"/>
      <c r="W27" s="46">
        <f t="shared" si="16"/>
        <v>0.10000000000000009</v>
      </c>
      <c r="X27" s="46">
        <f t="shared" si="17"/>
        <v>5.0000000000000044E-2</v>
      </c>
      <c r="Y27" s="46">
        <f t="shared" si="18"/>
        <v>9.4105258984431339E-2</v>
      </c>
      <c r="Z27" s="46">
        <f t="shared" si="19"/>
        <v>6.6892672613700688E-2</v>
      </c>
      <c r="AA27" s="46">
        <f t="shared" si="19"/>
        <v>5.0000000000000044E-2</v>
      </c>
      <c r="AB27" s="46">
        <f t="shared" si="23"/>
        <v>6.2658775865421568E-2</v>
      </c>
      <c r="AC27" s="46">
        <f t="shared" si="20"/>
        <v>6.012187794056234E-2</v>
      </c>
      <c r="AD27" s="46">
        <f t="shared" si="5"/>
        <v>-3.1060431128366317E-2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3">
      <c r="A28" s="17">
        <f t="shared" si="6"/>
        <v>17</v>
      </c>
      <c r="B28" s="34">
        <f t="shared" si="21"/>
        <v>9.1899459727144439</v>
      </c>
      <c r="C28" s="37">
        <f t="shared" si="7"/>
        <v>4.3657491767638748</v>
      </c>
      <c r="D28" s="34">
        <f t="shared" si="8"/>
        <v>15.650149144652342</v>
      </c>
      <c r="E28" s="54"/>
      <c r="F28" s="34">
        <f t="shared" si="22"/>
        <v>4.3657491767638748</v>
      </c>
      <c r="G28" s="34">
        <f t="shared" si="9"/>
        <v>0.7090825414966444</v>
      </c>
      <c r="H28" s="55"/>
      <c r="I28" s="36">
        <f t="shared" si="0"/>
        <v>0.58721139893127783</v>
      </c>
      <c r="J28" s="34">
        <f t="shared" si="1"/>
        <v>0.27895895025739431</v>
      </c>
      <c r="K28" s="54"/>
      <c r="L28" s="34">
        <f t="shared" si="10"/>
        <v>6.7314983535277433</v>
      </c>
      <c r="M28" s="34">
        <f t="shared" si="11"/>
        <v>2.1828745883819374</v>
      </c>
      <c r="N28" s="34">
        <f t="shared" si="12"/>
        <v>2.1828745883819374</v>
      </c>
      <c r="O28" s="34">
        <f t="shared" si="13"/>
        <v>11.097247530291618</v>
      </c>
      <c r="P28" s="43">
        <f t="shared" si="3"/>
        <v>0.24487135579884223</v>
      </c>
      <c r="Q28" s="62"/>
      <c r="R28" s="44">
        <f t="shared" si="14"/>
        <v>0.54571864709548468</v>
      </c>
      <c r="S28" s="45">
        <f t="shared" si="15"/>
        <v>0.25000000000000017</v>
      </c>
      <c r="T28" s="68"/>
      <c r="U28" s="42">
        <f t="shared" si="4"/>
        <v>1.1730592062331839</v>
      </c>
      <c r="V28" s="63"/>
      <c r="W28" s="46">
        <f t="shared" si="16"/>
        <v>0.10000000000000009</v>
      </c>
      <c r="X28" s="46">
        <f t="shared" si="17"/>
        <v>5.0000000000000044E-2</v>
      </c>
      <c r="Y28" s="46">
        <f t="shared" si="18"/>
        <v>9.4517135173979305E-2</v>
      </c>
      <c r="Z28" s="46">
        <f t="shared" si="19"/>
        <v>6.5833525758797196E-2</v>
      </c>
      <c r="AA28" s="46">
        <f t="shared" si="19"/>
        <v>5.0000000000000044E-2</v>
      </c>
      <c r="AB28" s="46">
        <f t="shared" si="23"/>
        <v>6.1912361853984965E-2</v>
      </c>
      <c r="AC28" s="46">
        <f t="shared" si="20"/>
        <v>5.9547843650038956E-2</v>
      </c>
      <c r="AD28" s="46">
        <f t="shared" si="5"/>
        <v>-3.1949514904928034E-2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3">
      <c r="A29" s="17">
        <f t="shared" si="6"/>
        <v>18</v>
      </c>
      <c r="B29" s="34">
        <f t="shared" si="21"/>
        <v>10.108940569985888</v>
      </c>
      <c r="C29" s="37">
        <f t="shared" si="7"/>
        <v>4.584036635602069</v>
      </c>
      <c r="D29" s="34">
        <f t="shared" si="8"/>
        <v>17.135240793312523</v>
      </c>
      <c r="E29" s="54"/>
      <c r="F29" s="34">
        <f t="shared" si="22"/>
        <v>4.584036635602069</v>
      </c>
      <c r="G29" s="34">
        <f t="shared" si="9"/>
        <v>0.68584445637862124</v>
      </c>
      <c r="H29" s="55"/>
      <c r="I29" s="36">
        <f t="shared" si="0"/>
        <v>0.58995030720147024</v>
      </c>
      <c r="J29" s="34">
        <f t="shared" si="1"/>
        <v>0.26752099319147643</v>
      </c>
      <c r="K29" s="54"/>
      <c r="L29" s="34">
        <f t="shared" si="10"/>
        <v>7.1680732712041308</v>
      </c>
      <c r="M29" s="34">
        <f t="shared" si="11"/>
        <v>2.2920183178010345</v>
      </c>
      <c r="N29" s="34">
        <f t="shared" si="12"/>
        <v>2.2920183178010345</v>
      </c>
      <c r="O29" s="34">
        <f t="shared" si="13"/>
        <v>11.752109906806199</v>
      </c>
      <c r="P29" s="43">
        <f t="shared" si="3"/>
        <v>0.24228288872645745</v>
      </c>
      <c r="Q29" s="62"/>
      <c r="R29" s="44">
        <f t="shared" si="14"/>
        <v>0.57300457945025807</v>
      </c>
      <c r="S29" s="45">
        <f t="shared" si="15"/>
        <v>0.24999999999999975</v>
      </c>
      <c r="T29" s="68"/>
      <c r="U29" s="42">
        <f t="shared" si="4"/>
        <v>1.1713343228738746</v>
      </c>
      <c r="V29" s="63"/>
      <c r="W29" s="46">
        <f t="shared" si="16"/>
        <v>0.10000000000000009</v>
      </c>
      <c r="X29" s="46">
        <f t="shared" si="17"/>
        <v>5.0000000000000044E-2</v>
      </c>
      <c r="Y29" s="46">
        <f t="shared" si="18"/>
        <v>9.4893130725699049E-2</v>
      </c>
      <c r="Z29" s="46">
        <f t="shared" si="19"/>
        <v>6.4855533604579074E-2</v>
      </c>
      <c r="AA29" s="46">
        <f t="shared" si="19"/>
        <v>5.0000000000000044E-2</v>
      </c>
      <c r="AB29" s="46">
        <f t="shared" si="23"/>
        <v>6.1217838949710446E-2</v>
      </c>
      <c r="AC29" s="46">
        <f t="shared" si="20"/>
        <v>5.9011243529265789E-2</v>
      </c>
      <c r="AD29" s="46">
        <f t="shared" si="5"/>
        <v>-3.2772045224770396E-2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3">
      <c r="A30" s="17">
        <f t="shared" si="6"/>
        <v>19</v>
      </c>
      <c r="B30" s="34">
        <f t="shared" si="21"/>
        <v>11.119834626984478</v>
      </c>
      <c r="C30" s="37">
        <f t="shared" si="7"/>
        <v>4.8132384673821722</v>
      </c>
      <c r="D30" s="34">
        <f t="shared" si="8"/>
        <v>18.767152768926856</v>
      </c>
      <c r="E30" s="54"/>
      <c r="F30" s="34">
        <f t="shared" si="22"/>
        <v>4.8132384673821722</v>
      </c>
      <c r="G30" s="34">
        <f t="shared" si="9"/>
        <v>0.66284510790273898</v>
      </c>
      <c r="H30" s="55"/>
      <c r="I30" s="36">
        <f t="shared" si="0"/>
        <v>0.59251580481594457</v>
      </c>
      <c r="J30" s="34">
        <f t="shared" si="1"/>
        <v>0.25647142785300636</v>
      </c>
      <c r="K30" s="54"/>
      <c r="L30" s="34">
        <f t="shared" si="10"/>
        <v>7.6264769347643373</v>
      </c>
      <c r="M30" s="34">
        <f t="shared" si="11"/>
        <v>2.4066192336910861</v>
      </c>
      <c r="N30" s="34">
        <f t="shared" si="12"/>
        <v>2.4066192336910861</v>
      </c>
      <c r="O30" s="34">
        <f t="shared" si="13"/>
        <v>12.439715402146508</v>
      </c>
      <c r="P30" s="43">
        <f t="shared" si="3"/>
        <v>0.23986805202342448</v>
      </c>
      <c r="Q30" s="62"/>
      <c r="R30" s="44">
        <f t="shared" si="14"/>
        <v>0.6016548084227713</v>
      </c>
      <c r="S30" s="45">
        <f t="shared" si="15"/>
        <v>0.24999999999999992</v>
      </c>
      <c r="T30" s="68"/>
      <c r="U30" s="42">
        <f t="shared" si="4"/>
        <v>1.1697232430916926</v>
      </c>
      <c r="V30" s="63"/>
      <c r="W30" s="46">
        <f t="shared" si="16"/>
        <v>0.10000000000000009</v>
      </c>
      <c r="X30" s="46">
        <f t="shared" si="17"/>
        <v>5.0000000000000044E-2</v>
      </c>
      <c r="Y30" s="46">
        <f t="shared" si="18"/>
        <v>9.5237177889629043E-2</v>
      </c>
      <c r="Z30" s="46">
        <f t="shared" si="19"/>
        <v>6.3950750252752542E-2</v>
      </c>
      <c r="AA30" s="46">
        <f t="shared" si="19"/>
        <v>5.0000000000000044E-2</v>
      </c>
      <c r="AB30" s="46">
        <f t="shared" si="23"/>
        <v>6.05707221816143E-2</v>
      </c>
      <c r="AC30" s="46">
        <f t="shared" si="20"/>
        <v>5.8509110346397053E-2</v>
      </c>
      <c r="AD30" s="46">
        <f t="shared" si="5"/>
        <v>-3.353435062714194E-2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3">
      <c r="A31" s="17">
        <f t="shared" si="6"/>
        <v>20</v>
      </c>
      <c r="B31" s="34">
        <f t="shared" si="21"/>
        <v>12.231818089682926</v>
      </c>
      <c r="C31" s="37">
        <f t="shared" si="7"/>
        <v>5.0539003907512807</v>
      </c>
      <c r="D31" s="34">
        <f t="shared" si="8"/>
        <v>20.560404573374544</v>
      </c>
      <c r="E31" s="54"/>
      <c r="F31" s="34">
        <f t="shared" si="22"/>
        <v>5.0539003907512807</v>
      </c>
      <c r="G31" s="34">
        <f t="shared" si="9"/>
        <v>0.64014796621745795</v>
      </c>
      <c r="H31" s="55"/>
      <c r="I31" s="36">
        <f t="shared" si="0"/>
        <v>0.59492107978862296</v>
      </c>
      <c r="J31" s="34">
        <f t="shared" si="1"/>
        <v>0.24580743889135409</v>
      </c>
      <c r="K31" s="54"/>
      <c r="L31" s="34">
        <f t="shared" si="10"/>
        <v>8.1078007815025543</v>
      </c>
      <c r="M31" s="34">
        <f t="shared" si="11"/>
        <v>2.5269501953756404</v>
      </c>
      <c r="N31" s="34">
        <f t="shared" si="12"/>
        <v>2.5269501953756404</v>
      </c>
      <c r="O31" s="34">
        <f t="shared" si="13"/>
        <v>13.161701172253835</v>
      </c>
      <c r="P31" s="43">
        <f t="shared" si="3"/>
        <v>0.23761254032836981</v>
      </c>
      <c r="Q31" s="62"/>
      <c r="R31" s="44">
        <f t="shared" si="14"/>
        <v>0.63173754884390965</v>
      </c>
      <c r="S31" s="45">
        <f t="shared" si="15"/>
        <v>0.24999999999999983</v>
      </c>
      <c r="T31" s="68"/>
      <c r="U31" s="42">
        <f t="shared" si="4"/>
        <v>1.1682167999554467</v>
      </c>
      <c r="V31" s="63"/>
      <c r="W31" s="46">
        <f t="shared" si="16"/>
        <v>0.10000000000000009</v>
      </c>
      <c r="X31" s="46">
        <f t="shared" si="17"/>
        <v>5.0000000000000044E-2</v>
      </c>
      <c r="Y31" s="46">
        <f t="shared" si="18"/>
        <v>9.555268327206301E-2</v>
      </c>
      <c r="Z31" s="46">
        <f t="shared" si="19"/>
        <v>6.311221431014391E-2</v>
      </c>
      <c r="AA31" s="46">
        <f t="shared" si="19"/>
        <v>5.0000000000000044E-2</v>
      </c>
      <c r="AB31" s="46">
        <f t="shared" si="23"/>
        <v>5.9967013005856273E-2</v>
      </c>
      <c r="AC31" s="46">
        <f t="shared" si="20"/>
        <v>5.8038769117076949E-2</v>
      </c>
      <c r="AD31" s="46">
        <f t="shared" si="5"/>
        <v>-3.4241999246393262E-2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3">
      <c r="A32" s="17">
        <f t="shared" si="6"/>
        <v>21</v>
      </c>
      <c r="B32" s="34">
        <f t="shared" si="21"/>
        <v>13.45499989865122</v>
      </c>
      <c r="C32" s="37">
        <f t="shared" si="7"/>
        <v>5.3065954102888453</v>
      </c>
      <c r="D32" s="34">
        <f t="shared" si="8"/>
        <v>22.530967416434606</v>
      </c>
      <c r="E32" s="54"/>
      <c r="F32" s="34">
        <f t="shared" si="22"/>
        <v>5.3065954102888453</v>
      </c>
      <c r="G32" s="34">
        <f t="shared" si="9"/>
        <v>0.61780685993594375</v>
      </c>
      <c r="H32" s="55"/>
      <c r="I32" s="36">
        <f t="shared" si="0"/>
        <v>0.59717808161387842</v>
      </c>
      <c r="J32" s="34">
        <f t="shared" si="1"/>
        <v>0.23552452552117636</v>
      </c>
      <c r="K32" s="54"/>
      <c r="L32" s="34">
        <f t="shared" si="10"/>
        <v>8.6131908205776817</v>
      </c>
      <c r="M32" s="34">
        <f t="shared" si="11"/>
        <v>2.6532977051444226</v>
      </c>
      <c r="N32" s="34">
        <f t="shared" si="12"/>
        <v>2.6532977051444226</v>
      </c>
      <c r="O32" s="34">
        <f t="shared" si="13"/>
        <v>13.919786230866528</v>
      </c>
      <c r="P32" s="43">
        <f t="shared" si="3"/>
        <v>0.23550351993762533</v>
      </c>
      <c r="Q32" s="62"/>
      <c r="R32" s="44">
        <f t="shared" si="14"/>
        <v>0.6633244262861071</v>
      </c>
      <c r="S32" s="45">
        <f t="shared" si="15"/>
        <v>0.25000000000000056</v>
      </c>
      <c r="T32" s="68"/>
      <c r="U32" s="42">
        <f t="shared" si="4"/>
        <v>1.1668067459954041</v>
      </c>
      <c r="V32" s="63"/>
      <c r="W32" s="46">
        <f t="shared" si="16"/>
        <v>0.10000000000000009</v>
      </c>
      <c r="X32" s="46">
        <f t="shared" si="17"/>
        <v>5.0000000000000044E-2</v>
      </c>
      <c r="Y32" s="46">
        <f t="shared" si="18"/>
        <v>9.5842610296293262E-2</v>
      </c>
      <c r="Z32" s="46">
        <f t="shared" si="19"/>
        <v>6.2333800828967556E-2</v>
      </c>
      <c r="AA32" s="46">
        <f t="shared" si="19"/>
        <v>5.0000000000000044E-2</v>
      </c>
      <c r="AB32" s="46">
        <f t="shared" si="23"/>
        <v>5.9403135082092495E-2</v>
      </c>
      <c r="AC32" s="46">
        <f t="shared" si="20"/>
        <v>5.7597802038752421E-2</v>
      </c>
      <c r="AD32" s="46">
        <f t="shared" si="5"/>
        <v>-3.4899909802923457E-2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3">
      <c r="A33" s="17">
        <f t="shared" si="6"/>
        <v>22</v>
      </c>
      <c r="B33" s="34">
        <f t="shared" si="21"/>
        <v>14.800499888516343</v>
      </c>
      <c r="C33" s="37">
        <f t="shared" si="7"/>
        <v>5.5719251808032881</v>
      </c>
      <c r="D33" s="34">
        <f t="shared" si="8"/>
        <v>24.696408486557271</v>
      </c>
      <c r="E33" s="54"/>
      <c r="F33" s="34">
        <f t="shared" si="22"/>
        <v>5.5719251808032881</v>
      </c>
      <c r="G33" s="34">
        <f t="shared" si="9"/>
        <v>0.59586702861753904</v>
      </c>
      <c r="H33" s="55"/>
      <c r="I33" s="36">
        <f t="shared" si="0"/>
        <v>0.59929766292019904</v>
      </c>
      <c r="J33" s="34">
        <f t="shared" si="1"/>
        <v>0.2256168213218612</v>
      </c>
      <c r="K33" s="54"/>
      <c r="L33" s="34">
        <f t="shared" si="10"/>
        <v>9.1438503616065674</v>
      </c>
      <c r="M33" s="34">
        <f t="shared" si="11"/>
        <v>2.7859625904016441</v>
      </c>
      <c r="N33" s="34">
        <f t="shared" si="12"/>
        <v>2.7859625904016441</v>
      </c>
      <c r="O33" s="34">
        <f t="shared" si="13"/>
        <v>14.715775542409855</v>
      </c>
      <c r="P33" s="43">
        <f t="shared" si="3"/>
        <v>0.23352944439356593</v>
      </c>
      <c r="Q33" s="62"/>
      <c r="R33" s="44">
        <f t="shared" si="14"/>
        <v>0.69649064760041179</v>
      </c>
      <c r="S33" s="45">
        <f t="shared" si="15"/>
        <v>0.25000000000000028</v>
      </c>
      <c r="T33" s="68"/>
      <c r="U33" s="42">
        <f t="shared" si="4"/>
        <v>1.1654856408542242</v>
      </c>
      <c r="V33" s="63"/>
      <c r="W33" s="46">
        <f t="shared" si="16"/>
        <v>0.10000000000000009</v>
      </c>
      <c r="X33" s="46">
        <f t="shared" si="17"/>
        <v>5.0000000000000044E-2</v>
      </c>
      <c r="Y33" s="46">
        <f t="shared" si="18"/>
        <v>9.6109546922656497E-2</v>
      </c>
      <c r="Z33" s="46">
        <f t="shared" si="19"/>
        <v>6.1610099216784286E-2</v>
      </c>
      <c r="AA33" s="46">
        <f t="shared" si="19"/>
        <v>5.0000000000000044E-2</v>
      </c>
      <c r="AB33" s="46">
        <f t="shared" si="23"/>
        <v>5.8875879984406465E-2</v>
      </c>
      <c r="AC33" s="46">
        <f t="shared" si="20"/>
        <v>5.7184018370789014E-2</v>
      </c>
      <c r="AD33" s="46">
        <f t="shared" si="5"/>
        <v>-3.5512443679695527E-2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3">
      <c r="A34" s="17">
        <f t="shared" si="6"/>
        <v>23</v>
      </c>
      <c r="B34" s="34">
        <f t="shared" si="21"/>
        <v>16.280549877367978</v>
      </c>
      <c r="C34" s="37">
        <f t="shared" si="7"/>
        <v>5.8505214398434529</v>
      </c>
      <c r="D34" s="34">
        <f t="shared" si="8"/>
        <v>27.07604973430708</v>
      </c>
      <c r="E34" s="54"/>
      <c r="F34" s="34">
        <f t="shared" si="22"/>
        <v>5.8505214398434529</v>
      </c>
      <c r="G34" s="34">
        <f t="shared" si="9"/>
        <v>0.57436607157009045</v>
      </c>
      <c r="H34" s="55"/>
      <c r="I34" s="36">
        <f t="shared" si="0"/>
        <v>0.60128970204761756</v>
      </c>
      <c r="J34" s="34">
        <f t="shared" si="1"/>
        <v>0.21607736347265125</v>
      </c>
      <c r="K34" s="54"/>
      <c r="L34" s="34">
        <f t="shared" si="10"/>
        <v>9.7010428796868968</v>
      </c>
      <c r="M34" s="34">
        <f t="shared" si="11"/>
        <v>2.9252607199217264</v>
      </c>
      <c r="N34" s="34">
        <f t="shared" si="12"/>
        <v>2.9252607199217264</v>
      </c>
      <c r="O34" s="34">
        <f t="shared" si="13"/>
        <v>15.55156431953035</v>
      </c>
      <c r="P34" s="43">
        <f t="shared" si="3"/>
        <v>0.23167989719591414</v>
      </c>
      <c r="Q34" s="62"/>
      <c r="R34" s="44">
        <f t="shared" si="14"/>
        <v>0.73131517998043005</v>
      </c>
      <c r="S34" s="45">
        <f t="shared" si="15"/>
        <v>0.24999999999999947</v>
      </c>
      <c r="T34" s="68"/>
      <c r="U34" s="42">
        <f t="shared" si="4"/>
        <v>1.164246755064887</v>
      </c>
      <c r="V34" s="63"/>
      <c r="W34" s="46">
        <f t="shared" si="16"/>
        <v>0.10000000000000009</v>
      </c>
      <c r="X34" s="46">
        <f t="shared" si="17"/>
        <v>5.0000000000000044E-2</v>
      </c>
      <c r="Y34" s="46">
        <f t="shared" si="18"/>
        <v>9.635576156934289E-2</v>
      </c>
      <c r="Z34" s="46">
        <f t="shared" si="19"/>
        <v>6.0936311952334954E-2</v>
      </c>
      <c r="AA34" s="46">
        <f t="shared" si="19"/>
        <v>5.0000000000000044E-2</v>
      </c>
      <c r="AB34" s="46">
        <f t="shared" si="23"/>
        <v>5.8382361098391566E-2</v>
      </c>
      <c r="AC34" s="46">
        <f t="shared" si="20"/>
        <v>5.6795428464630371E-2</v>
      </c>
      <c r="AD34" s="46">
        <f t="shared" si="5"/>
        <v>-3.6083481741442491E-2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3">
      <c r="A35" s="17">
        <f t="shared" si="6"/>
        <v>24</v>
      </c>
      <c r="B35" s="34">
        <f t="shared" si="21"/>
        <v>17.908604865104778</v>
      </c>
      <c r="C35" s="37">
        <f t="shared" si="7"/>
        <v>6.1430475118356256</v>
      </c>
      <c r="D35" s="34">
        <f t="shared" si="8"/>
        <v>29.691142602086543</v>
      </c>
      <c r="E35" s="54"/>
      <c r="F35" s="34">
        <f t="shared" si="22"/>
        <v>6.1430475118356256</v>
      </c>
      <c r="G35" s="34">
        <f t="shared" si="9"/>
        <v>0.55333480276209746</v>
      </c>
      <c r="H35" s="55"/>
      <c r="I35" s="36">
        <f t="shared" si="0"/>
        <v>0.60316320948343194</v>
      </c>
      <c r="J35" s="34">
        <f t="shared" si="1"/>
        <v>0.2068983196154911</v>
      </c>
      <c r="K35" s="54"/>
      <c r="L35" s="34">
        <f t="shared" si="10"/>
        <v>10.286095023671241</v>
      </c>
      <c r="M35" s="34">
        <f t="shared" si="11"/>
        <v>3.0715237559178128</v>
      </c>
      <c r="N35" s="34">
        <f t="shared" si="12"/>
        <v>3.0715237559178128</v>
      </c>
      <c r="O35" s="34">
        <f t="shared" si="13"/>
        <v>16.429142535506866</v>
      </c>
      <c r="P35" s="43">
        <f t="shared" si="3"/>
        <v>0.22994545709084147</v>
      </c>
      <c r="Q35" s="62"/>
      <c r="R35" s="44">
        <f t="shared" si="14"/>
        <v>0.76788093897945142</v>
      </c>
      <c r="S35" s="45">
        <f t="shared" si="15"/>
        <v>0.24999999999999942</v>
      </c>
      <c r="T35" s="68"/>
      <c r="U35" s="42">
        <f t="shared" si="4"/>
        <v>1.1630839873162246</v>
      </c>
      <c r="V35" s="63"/>
      <c r="W35" s="46">
        <f t="shared" si="16"/>
        <v>0.10000000000000009</v>
      </c>
      <c r="X35" s="46">
        <f t="shared" si="17"/>
        <v>5.0000000000000044E-2</v>
      </c>
      <c r="Y35" s="46">
        <f t="shared" si="18"/>
        <v>9.6583249530154847E-2</v>
      </c>
      <c r="Z35" s="46">
        <f t="shared" si="19"/>
        <v>6.0308170084413248E-2</v>
      </c>
      <c r="AA35" s="46">
        <f t="shared" si="19"/>
        <v>5.0000000000000044E-2</v>
      </c>
      <c r="AB35" s="46">
        <f t="shared" si="23"/>
        <v>5.7919974298978438E-2</v>
      </c>
      <c r="AC35" s="46">
        <f t="shared" si="20"/>
        <v>5.6430221291269955E-2</v>
      </c>
      <c r="AD35" s="46">
        <f t="shared" si="5"/>
        <v>-3.6616488767349686E-2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3">
      <c r="A36" s="17">
        <f t="shared" si="6"/>
        <v>25</v>
      </c>
      <c r="B36" s="34">
        <f t="shared" si="21"/>
        <v>19.699465351615256</v>
      </c>
      <c r="C36" s="37">
        <f t="shared" si="7"/>
        <v>6.4501998874274076</v>
      </c>
      <c r="D36" s="34">
        <f t="shared" si="8"/>
        <v>32.565060280442253</v>
      </c>
      <c r="E36" s="54"/>
      <c r="F36" s="34">
        <f t="shared" si="22"/>
        <v>6.4501998874274076</v>
      </c>
      <c r="G36" s="34">
        <f t="shared" si="9"/>
        <v>0.53279802072721894</v>
      </c>
      <c r="H36" s="55"/>
      <c r="I36" s="36">
        <f t="shared" si="0"/>
        <v>0.6049264205860001</v>
      </c>
      <c r="J36" s="34">
        <f t="shared" si="1"/>
        <v>0.19807117910668304</v>
      </c>
      <c r="K36" s="54"/>
      <c r="L36" s="34">
        <f t="shared" si="10"/>
        <v>10.900399774854801</v>
      </c>
      <c r="M36" s="34">
        <f t="shared" si="11"/>
        <v>3.2250999437137038</v>
      </c>
      <c r="N36" s="34">
        <f t="shared" si="12"/>
        <v>3.2250999437137038</v>
      </c>
      <c r="O36" s="34">
        <f t="shared" si="13"/>
        <v>17.35059966228221</v>
      </c>
      <c r="P36" s="43">
        <f t="shared" si="3"/>
        <v>0.2283175822427144</v>
      </c>
      <c r="Q36" s="62"/>
      <c r="R36" s="44">
        <f t="shared" si="14"/>
        <v>0.80627498592842439</v>
      </c>
      <c r="S36" s="45">
        <f t="shared" si="15"/>
        <v>0.24999999999999953</v>
      </c>
      <c r="T36" s="68"/>
      <c r="U36" s="42">
        <f t="shared" si="4"/>
        <v>1.1619917930490082</v>
      </c>
      <c r="V36" s="63"/>
      <c r="W36" s="46">
        <f t="shared" si="16"/>
        <v>0.10000000000000009</v>
      </c>
      <c r="X36" s="46">
        <f t="shared" si="17"/>
        <v>5.0000000000000044E-2</v>
      </c>
      <c r="Y36" s="46">
        <f t="shared" si="18"/>
        <v>9.67937716938434E-2</v>
      </c>
      <c r="Z36" s="46">
        <f t="shared" si="19"/>
        <v>5.9721862355915478E-2</v>
      </c>
      <c r="AA36" s="46">
        <f t="shared" si="19"/>
        <v>5.0000000000000044E-2</v>
      </c>
      <c r="AB36" s="46">
        <f t="shared" si="23"/>
        <v>5.7486364272710366E-2</v>
      </c>
      <c r="AC36" s="46">
        <f t="shared" si="20"/>
        <v>5.6086744928037557E-2</v>
      </c>
      <c r="AD36" s="46">
        <f t="shared" si="5"/>
        <v>-3.7114567766864615E-2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3">
      <c r="A37" s="17">
        <f t="shared" si="6"/>
        <v>26</v>
      </c>
      <c r="B37" s="34">
        <f t="shared" si="21"/>
        <v>21.669411886776782</v>
      </c>
      <c r="C37" s="37">
        <f t="shared" si="7"/>
        <v>6.7727098817987779</v>
      </c>
      <c r="D37" s="34">
        <f t="shared" si="8"/>
        <v>35.723509231886645</v>
      </c>
      <c r="E37" s="54"/>
      <c r="F37" s="34">
        <f t="shared" si="22"/>
        <v>6.7727098817987779</v>
      </c>
      <c r="G37" s="34">
        <f t="shared" si="9"/>
        <v>0.51277520152039369</v>
      </c>
      <c r="H37" s="55"/>
      <c r="I37" s="36">
        <f t="shared" si="0"/>
        <v>0.60658687661722666</v>
      </c>
      <c r="J37" s="34">
        <f t="shared" si="1"/>
        <v>0.18958691425962954</v>
      </c>
      <c r="K37" s="54"/>
      <c r="L37" s="34">
        <f t="shared" si="10"/>
        <v>11.54541976359754</v>
      </c>
      <c r="M37" s="34">
        <f t="shared" si="11"/>
        <v>3.3863549408993889</v>
      </c>
      <c r="N37" s="34">
        <f t="shared" si="12"/>
        <v>3.3863549408993889</v>
      </c>
      <c r="O37" s="34">
        <f t="shared" si="13"/>
        <v>18.318129645396318</v>
      </c>
      <c r="P37" s="43">
        <f t="shared" si="3"/>
        <v>0.22678851026861108</v>
      </c>
      <c r="Q37" s="62"/>
      <c r="R37" s="44">
        <f t="shared" si="14"/>
        <v>0.84658873522484734</v>
      </c>
      <c r="S37" s="45">
        <f t="shared" si="15"/>
        <v>0.25000000000000006</v>
      </c>
      <c r="T37" s="68"/>
      <c r="U37" s="42">
        <f t="shared" si="4"/>
        <v>1.1609651226109243</v>
      </c>
      <c r="V37" s="63"/>
      <c r="W37" s="46">
        <f t="shared" si="16"/>
        <v>0.10000000000000009</v>
      </c>
      <c r="X37" s="46">
        <f t="shared" si="17"/>
        <v>5.0000000000000044E-2</v>
      </c>
      <c r="Y37" s="46">
        <f t="shared" si="18"/>
        <v>9.6988886992519285E-2</v>
      </c>
      <c r="Z37" s="46">
        <f t="shared" si="19"/>
        <v>5.9173975456448868E-2</v>
      </c>
      <c r="AA37" s="46">
        <f t="shared" si="19"/>
        <v>5.0000000000000044E-2</v>
      </c>
      <c r="AB37" s="46">
        <f t="shared" si="23"/>
        <v>5.7079395560678314E-2</v>
      </c>
      <c r="AC37" s="46">
        <f t="shared" si="20"/>
        <v>5.5763489559233159E-2</v>
      </c>
      <c r="AD37" s="46">
        <f t="shared" si="5"/>
        <v>-3.75805059851686E-2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3">
      <c r="A38" s="17">
        <f t="shared" si="6"/>
        <v>27</v>
      </c>
      <c r="B38" s="34">
        <f t="shared" si="21"/>
        <v>23.836353075454461</v>
      </c>
      <c r="C38" s="37">
        <f t="shared" si="7"/>
        <v>7.1113453758887166</v>
      </c>
      <c r="D38" s="34">
        <f t="shared" si="8"/>
        <v>39.194761899303856</v>
      </c>
      <c r="E38" s="54"/>
      <c r="F38" s="34">
        <f t="shared" si="22"/>
        <v>7.1113453758887166</v>
      </c>
      <c r="G38" s="34">
        <f t="shared" si="9"/>
        <v>0.49328112203711405</v>
      </c>
      <c r="H38" s="55"/>
      <c r="I38" s="36">
        <f t="shared" si="0"/>
        <v>0.60815149577111793</v>
      </c>
      <c r="J38" s="34">
        <f t="shared" si="1"/>
        <v>0.18143611623815023</v>
      </c>
      <c r="K38" s="54"/>
      <c r="L38" s="34">
        <f t="shared" si="10"/>
        <v>12.222690751777417</v>
      </c>
      <c r="M38" s="34">
        <f t="shared" si="11"/>
        <v>3.5556726879443583</v>
      </c>
      <c r="N38" s="34">
        <f t="shared" si="12"/>
        <v>3.5556726879443583</v>
      </c>
      <c r="O38" s="34">
        <f t="shared" si="13"/>
        <v>19.334036127666135</v>
      </c>
      <c r="P38" s="43">
        <f t="shared" si="3"/>
        <v>0.22535117165529409</v>
      </c>
      <c r="Q38" s="62"/>
      <c r="R38" s="44">
        <f t="shared" si="14"/>
        <v>0.88891817198609013</v>
      </c>
      <c r="S38" s="45">
        <f t="shared" si="15"/>
        <v>0.25000000000000017</v>
      </c>
      <c r="T38" s="68"/>
      <c r="U38" s="42">
        <f t="shared" si="4"/>
        <v>1.1599993675084375</v>
      </c>
      <c r="V38" s="63"/>
      <c r="W38" s="46">
        <f t="shared" si="16"/>
        <v>0.10000000000000009</v>
      </c>
      <c r="X38" s="46">
        <f t="shared" si="17"/>
        <v>5.0000000000000044E-2</v>
      </c>
      <c r="Y38" s="46">
        <f t="shared" si="18"/>
        <v>9.7169979715172827E-2</v>
      </c>
      <c r="Z38" s="46">
        <f t="shared" si="19"/>
        <v>5.8661443416314629E-2</v>
      </c>
      <c r="AA38" s="46">
        <f t="shared" si="19"/>
        <v>5.0000000000000044E-2</v>
      </c>
      <c r="AB38" s="46">
        <f t="shared" si="23"/>
        <v>5.6697127567152839E-2</v>
      </c>
      <c r="AC38" s="46">
        <f t="shared" si="20"/>
        <v>5.5459072620175132E-2</v>
      </c>
      <c r="AD38" s="46">
        <f t="shared" si="5"/>
        <v>-3.8016814045373271E-2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3">
      <c r="A39" s="17">
        <f t="shared" si="6"/>
        <v>28</v>
      </c>
      <c r="B39" s="34">
        <f t="shared" si="21"/>
        <v>26.219988382999908</v>
      </c>
      <c r="C39" s="37">
        <f t="shared" si="7"/>
        <v>7.4669126446831529</v>
      </c>
      <c r="D39" s="34">
        <f t="shared" si="8"/>
        <v>43.009912709327935</v>
      </c>
      <c r="E39" s="54"/>
      <c r="F39" s="34">
        <f t="shared" si="22"/>
        <v>7.4669126446831529</v>
      </c>
      <c r="G39" s="34">
        <f t="shared" si="9"/>
        <v>0.47432642032832945</v>
      </c>
      <c r="H39" s="55"/>
      <c r="I39" s="36">
        <f t="shared" si="0"/>
        <v>0.60962663561308161</v>
      </c>
      <c r="J39" s="34">
        <f t="shared" si="1"/>
        <v>0.17360910948939773</v>
      </c>
      <c r="K39" s="54"/>
      <c r="L39" s="34">
        <f t="shared" si="10"/>
        <v>12.93382528936629</v>
      </c>
      <c r="M39" s="34">
        <f t="shared" si="11"/>
        <v>3.7334563223415764</v>
      </c>
      <c r="N39" s="34">
        <f t="shared" si="12"/>
        <v>3.7334563223415764</v>
      </c>
      <c r="O39" s="34">
        <f t="shared" si="13"/>
        <v>20.400737934049445</v>
      </c>
      <c r="P39" s="43">
        <f t="shared" si="3"/>
        <v>0.22399911451181245</v>
      </c>
      <c r="Q39" s="62"/>
      <c r="R39" s="44">
        <f t="shared" si="14"/>
        <v>0.93336408058539311</v>
      </c>
      <c r="S39" s="45">
        <f t="shared" si="15"/>
        <v>0.24999999999999972</v>
      </c>
      <c r="T39" s="68"/>
      <c r="U39" s="42">
        <f t="shared" si="4"/>
        <v>1.1590903135435682</v>
      </c>
      <c r="V39" s="63"/>
      <c r="W39" s="46">
        <f t="shared" si="16"/>
        <v>0.10000000000000009</v>
      </c>
      <c r="X39" s="46">
        <f t="shared" si="17"/>
        <v>5.0000000000000044E-2</v>
      </c>
      <c r="Y39" s="46">
        <f t="shared" si="18"/>
        <v>9.7338282595660797E-2</v>
      </c>
      <c r="Z39" s="46">
        <f t="shared" si="19"/>
        <v>5.8181504550089302E-2</v>
      </c>
      <c r="AA39" s="46">
        <f t="shared" si="19"/>
        <v>5.0000000000000044E-2</v>
      </c>
      <c r="AB39" s="46">
        <f t="shared" si="23"/>
        <v>5.633779291382357E-2</v>
      </c>
      <c r="AC39" s="46">
        <f t="shared" si="20"/>
        <v>5.5172225775295125E-2</v>
      </c>
      <c r="AD39" s="46">
        <f t="shared" si="5"/>
        <v>-3.8425759393562298E-2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3">
      <c r="A40" s="17">
        <f t="shared" si="6"/>
        <v>29</v>
      </c>
      <c r="B40" s="34">
        <f t="shared" si="21"/>
        <v>28.841987221299902</v>
      </c>
      <c r="C40" s="37">
        <f t="shared" si="7"/>
        <v>7.8402582769173108</v>
      </c>
      <c r="D40" s="34">
        <f t="shared" si="8"/>
        <v>47.20315969339871</v>
      </c>
      <c r="E40" s="54"/>
      <c r="F40" s="34">
        <f t="shared" si="22"/>
        <v>7.8402582769173108</v>
      </c>
      <c r="G40" s="34">
        <f t="shared" si="9"/>
        <v>0.45591809892678781</v>
      </c>
      <c r="H40" s="55"/>
      <c r="I40" s="36">
        <f t="shared" si="0"/>
        <v>0.61101814812056765</v>
      </c>
      <c r="J40" s="34">
        <f t="shared" si="1"/>
        <v>0.16609604797311395</v>
      </c>
      <c r="K40" s="54"/>
      <c r="L40" s="34">
        <f t="shared" si="10"/>
        <v>13.680516553834604</v>
      </c>
      <c r="M40" s="34">
        <f t="shared" si="11"/>
        <v>3.9201291384586554</v>
      </c>
      <c r="N40" s="34">
        <f t="shared" si="12"/>
        <v>3.9201291384586554</v>
      </c>
      <c r="O40" s="34">
        <f t="shared" si="13"/>
        <v>21.520774830751915</v>
      </c>
      <c r="P40" s="43">
        <f t="shared" si="3"/>
        <v>0.22272643896099506</v>
      </c>
      <c r="Q40" s="62"/>
      <c r="R40" s="44">
        <f t="shared" si="14"/>
        <v>0.98003228461466474</v>
      </c>
      <c r="S40" s="45">
        <f t="shared" si="15"/>
        <v>0.25000000000000022</v>
      </c>
      <c r="T40" s="68"/>
      <c r="U40" s="42">
        <f t="shared" si="4"/>
        <v>1.1582340998266019</v>
      </c>
      <c r="V40" s="63"/>
      <c r="W40" s="46">
        <f t="shared" si="16"/>
        <v>0.10000000000000009</v>
      </c>
      <c r="X40" s="46">
        <f t="shared" si="17"/>
        <v>5.0000000000000044E-2</v>
      </c>
      <c r="Y40" s="46">
        <f t="shared" si="18"/>
        <v>9.7494896407017029E-2</v>
      </c>
      <c r="Z40" s="46">
        <f t="shared" si="19"/>
        <v>5.7731664667081573E-2</v>
      </c>
      <c r="AA40" s="46">
        <f t="shared" si="19"/>
        <v>5.0000000000000044E-2</v>
      </c>
      <c r="AB40" s="46">
        <f t="shared" si="23"/>
        <v>5.5999778627952912E-2</v>
      </c>
      <c r="AC40" s="46">
        <f t="shared" si="20"/>
        <v>5.4901783470934884E-2</v>
      </c>
      <c r="AD40" s="46">
        <f t="shared" si="5"/>
        <v>-3.8809394991742963E-2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3">
      <c r="A41" s="17">
        <f t="shared" si="6"/>
        <v>30</v>
      </c>
      <c r="B41" s="34">
        <f t="shared" si="21"/>
        <v>31.726185943429897</v>
      </c>
      <c r="C41" s="37">
        <f t="shared" si="7"/>
        <v>8.2322711907631767</v>
      </c>
      <c r="D41" s="34">
        <f t="shared" si="8"/>
        <v>51.812114282490839</v>
      </c>
      <c r="E41" s="54"/>
      <c r="F41" s="34">
        <f t="shared" si="22"/>
        <v>8.2322711907631767</v>
      </c>
      <c r="G41" s="34">
        <f t="shared" si="9"/>
        <v>0.43805997664062857</v>
      </c>
      <c r="H41" s="55"/>
      <c r="I41" s="36">
        <f t="shared" si="0"/>
        <v>0.61233142833067722</v>
      </c>
      <c r="J41" s="34">
        <f t="shared" si="1"/>
        <v>0.15888699592298156</v>
      </c>
      <c r="K41" s="54"/>
      <c r="L41" s="34">
        <f t="shared" si="10"/>
        <v>14.464542381526336</v>
      </c>
      <c r="M41" s="34">
        <f t="shared" si="11"/>
        <v>4.1161355953815884</v>
      </c>
      <c r="N41" s="34">
        <f t="shared" si="12"/>
        <v>4.1161355953815884</v>
      </c>
      <c r="O41" s="34">
        <f t="shared" si="13"/>
        <v>22.696813572289514</v>
      </c>
      <c r="P41" s="43">
        <f t="shared" si="3"/>
        <v>0.22152773975724263</v>
      </c>
      <c r="Q41" s="62"/>
      <c r="R41" s="44">
        <f t="shared" si="14"/>
        <v>1.0290338988453973</v>
      </c>
      <c r="S41" s="45">
        <f t="shared" si="15"/>
        <v>0.25000000000000006</v>
      </c>
      <c r="T41" s="68"/>
      <c r="U41" s="42">
        <f t="shared" si="4"/>
        <v>1.157427182821247</v>
      </c>
      <c r="V41" s="63"/>
      <c r="W41" s="46">
        <f t="shared" si="16"/>
        <v>0.10000000000000009</v>
      </c>
      <c r="X41" s="46">
        <f t="shared" si="17"/>
        <v>5.0000000000000044E-2</v>
      </c>
      <c r="Y41" s="46">
        <f t="shared" si="18"/>
        <v>9.7640806654235135E-2</v>
      </c>
      <c r="Z41" s="46">
        <f t="shared" si="19"/>
        <v>5.7309665509082786E-2</v>
      </c>
      <c r="AA41" s="46">
        <f t="shared" si="19"/>
        <v>5.0000000000000044E-2</v>
      </c>
      <c r="AB41" s="46">
        <f t="shared" si="23"/>
        <v>5.5681609740248827E-2</v>
      </c>
      <c r="AC41" s="46">
        <f t="shared" si="20"/>
        <v>5.4646672844562705E-2</v>
      </c>
      <c r="AD41" s="46">
        <f t="shared" si="5"/>
        <v>-3.9169584028790561E-2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3">
      <c r="A42" s="17">
        <f t="shared" si="6"/>
        <v>31</v>
      </c>
      <c r="B42" s="34">
        <f t="shared" si="21"/>
        <v>34.898804537772889</v>
      </c>
      <c r="C42" s="37">
        <f t="shared" si="7"/>
        <v>8.6438847503013356</v>
      </c>
      <c r="D42" s="34">
        <f t="shared" si="8"/>
        <v>56.87814208792458</v>
      </c>
      <c r="E42" s="54"/>
      <c r="F42" s="34">
        <f t="shared" si="22"/>
        <v>8.6438847503013356</v>
      </c>
      <c r="G42" s="34">
        <f t="shared" si="9"/>
        <v>0.42075309376156222</v>
      </c>
      <c r="H42" s="55"/>
      <c r="I42" s="36">
        <f t="shared" si="0"/>
        <v>0.61357145744713104</v>
      </c>
      <c r="J42" s="34">
        <f t="shared" si="1"/>
        <v>0.15197199544491558</v>
      </c>
      <c r="K42" s="54"/>
      <c r="L42" s="34">
        <f t="shared" si="10"/>
        <v>15.287769500602653</v>
      </c>
      <c r="M42" s="34">
        <f t="shared" si="11"/>
        <v>4.3219423751506678</v>
      </c>
      <c r="N42" s="34">
        <f t="shared" si="12"/>
        <v>4.3219423751506678</v>
      </c>
      <c r="O42" s="34">
        <f t="shared" si="13"/>
        <v>23.931654250903989</v>
      </c>
      <c r="P42" s="43">
        <f t="shared" si="3"/>
        <v>0.22039805594974546</v>
      </c>
      <c r="Q42" s="62"/>
      <c r="R42" s="44">
        <f t="shared" si="14"/>
        <v>1.0804855937876701</v>
      </c>
      <c r="S42" s="45">
        <f t="shared" si="15"/>
        <v>0.25000000000000072</v>
      </c>
      <c r="T42" s="68"/>
      <c r="U42" s="42">
        <f t="shared" si="4"/>
        <v>1.1566663047143411</v>
      </c>
      <c r="V42" s="63"/>
      <c r="W42" s="46">
        <f t="shared" si="16"/>
        <v>0.10000000000000009</v>
      </c>
      <c r="X42" s="46">
        <f t="shared" si="17"/>
        <v>5.0000000000000044E-2</v>
      </c>
      <c r="Y42" s="46">
        <f t="shared" si="18"/>
        <v>9.7776897846952648E-2</v>
      </c>
      <c r="Z42" s="46">
        <f t="shared" si="19"/>
        <v>5.691345756833055E-2</v>
      </c>
      <c r="AA42" s="46">
        <f t="shared" si="19"/>
        <v>5.0000000000000044E-2</v>
      </c>
      <c r="AB42" s="46">
        <f t="shared" si="23"/>
        <v>5.538193493931054E-2</v>
      </c>
      <c r="AC42" s="46">
        <f t="shared" si="20"/>
        <v>5.4405904806042349E-2</v>
      </c>
      <c r="AD42" s="46">
        <f t="shared" si="5"/>
        <v>-3.9508021280073247E-2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3">
      <c r="A43" s="17">
        <f t="shared" si="6"/>
        <v>32</v>
      </c>
      <c r="B43" s="34">
        <f t="shared" si="21"/>
        <v>38.388684991550178</v>
      </c>
      <c r="C43" s="37">
        <f t="shared" si="7"/>
        <v>9.0760789878164037</v>
      </c>
      <c r="D43" s="34">
        <f t="shared" si="8"/>
        <v>62.446737762560531</v>
      </c>
      <c r="E43" s="54"/>
      <c r="F43" s="34">
        <f t="shared" si="22"/>
        <v>9.0760789878164037</v>
      </c>
      <c r="G43" s="34">
        <f t="shared" si="9"/>
        <v>0.40399607517327496</v>
      </c>
      <c r="H43" s="55"/>
      <c r="I43" s="36">
        <f t="shared" si="0"/>
        <v>0.6147428411314998</v>
      </c>
      <c r="J43" s="34">
        <f t="shared" si="1"/>
        <v>0.14534112289942386</v>
      </c>
      <c r="K43" s="54"/>
      <c r="L43" s="34">
        <f t="shared" si="10"/>
        <v>16.15215797563279</v>
      </c>
      <c r="M43" s="34">
        <f t="shared" si="11"/>
        <v>4.5380394939082018</v>
      </c>
      <c r="N43" s="34">
        <f t="shared" si="12"/>
        <v>4.5380394939082018</v>
      </c>
      <c r="O43" s="34">
        <f t="shared" si="13"/>
        <v>25.228236963449191</v>
      </c>
      <c r="P43" s="43">
        <f t="shared" si="3"/>
        <v>0.21933282660007777</v>
      </c>
      <c r="Q43" s="62"/>
      <c r="R43" s="44">
        <f t="shared" si="14"/>
        <v>1.1345098734770485</v>
      </c>
      <c r="S43" s="45">
        <f t="shared" si="15"/>
        <v>0.24999999999999956</v>
      </c>
      <c r="T43" s="68"/>
      <c r="U43" s="42">
        <f t="shared" si="4"/>
        <v>1.1559484655137873</v>
      </c>
      <c r="V43" s="63"/>
      <c r="W43" s="46">
        <f t="shared" si="16"/>
        <v>0.10000000000000009</v>
      </c>
      <c r="X43" s="46">
        <f t="shared" si="17"/>
        <v>5.0000000000000044E-2</v>
      </c>
      <c r="Y43" s="46">
        <f t="shared" si="18"/>
        <v>9.7903965745361088E-2</v>
      </c>
      <c r="Z43" s="46">
        <f t="shared" si="19"/>
        <v>5.6541176591919484E-2</v>
      </c>
      <c r="AA43" s="46">
        <f t="shared" si="19"/>
        <v>5.0000000000000044E-2</v>
      </c>
      <c r="AB43" s="46">
        <f t="shared" si="23"/>
        <v>5.5099513987436621E-2</v>
      </c>
      <c r="AC43" s="46">
        <f t="shared" si="20"/>
        <v>5.4178566134692741E-2</v>
      </c>
      <c r="AD43" s="46">
        <f t="shared" si="5"/>
        <v>-3.9826251634844434E-2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3">
      <c r="A44" s="17">
        <f t="shared" si="6"/>
        <v>33</v>
      </c>
      <c r="B44" s="34">
        <f t="shared" si="21"/>
        <v>42.227553490705198</v>
      </c>
      <c r="C44" s="37">
        <f t="shared" si="7"/>
        <v>9.5298829372072245</v>
      </c>
      <c r="D44" s="34">
        <f t="shared" si="8"/>
        <v>68.567937346633428</v>
      </c>
      <c r="E44" s="54"/>
      <c r="F44" s="34">
        <f t="shared" si="22"/>
        <v>9.5298829372072245</v>
      </c>
      <c r="G44" s="34">
        <f t="shared" si="9"/>
        <v>0.38778545542652459</v>
      </c>
      <c r="H44" s="55"/>
      <c r="I44" s="36">
        <f t="shared" ref="I44:I75" si="24">B44/D44</f>
        <v>0.61584984359717654</v>
      </c>
      <c r="J44" s="34">
        <f t="shared" ref="J44:J75" si="25">C44/D44</f>
        <v>0.13898453571719008</v>
      </c>
      <c r="K44" s="54"/>
      <c r="L44" s="34">
        <f t="shared" si="10"/>
        <v>17.059765874414428</v>
      </c>
      <c r="M44" s="34">
        <f t="shared" si="11"/>
        <v>4.7649414686036122</v>
      </c>
      <c r="N44" s="34">
        <f t="shared" si="12"/>
        <v>4.7649414686036122</v>
      </c>
      <c r="O44" s="34">
        <f t="shared" si="13"/>
        <v>26.589648811621654</v>
      </c>
      <c r="P44" s="43">
        <f t="shared" si="3"/>
        <v>0.21832785171930236</v>
      </c>
      <c r="Q44" s="62"/>
      <c r="R44" s="44">
        <f t="shared" si="14"/>
        <v>1.1912353671509024</v>
      </c>
      <c r="S44" s="45">
        <f t="shared" si="15"/>
        <v>0.24999999999999986</v>
      </c>
      <c r="T44" s="68"/>
      <c r="U44" s="42">
        <f t="shared" si="4"/>
        <v>1.1552708983705355</v>
      </c>
      <c r="V44" s="63"/>
      <c r="W44" s="46">
        <f t="shared" si="16"/>
        <v>0.10000000000000009</v>
      </c>
      <c r="X44" s="46">
        <f t="shared" si="17"/>
        <v>5.0000000000000044E-2</v>
      </c>
      <c r="Y44" s="46">
        <f t="shared" si="18"/>
        <v>9.8022727902094209E-2</v>
      </c>
      <c r="Z44" s="46">
        <f t="shared" si="19"/>
        <v>5.6191123201671189E-2</v>
      </c>
      <c r="AA44" s="46">
        <f t="shared" si="19"/>
        <v>5.0000000000000044E-2</v>
      </c>
      <c r="AB44" s="46">
        <f t="shared" si="23"/>
        <v>5.483320665001945E-2</v>
      </c>
      <c r="AC44" s="46">
        <f t="shared" si="20"/>
        <v>5.3963812459224991E-2</v>
      </c>
      <c r="AD44" s="46">
        <f t="shared" ref="AD44:AD76" si="26">G44/G43-1</f>
        <v>-4.0125686220584211E-2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3">
      <c r="A45" s="17">
        <f t="shared" si="6"/>
        <v>34</v>
      </c>
      <c r="B45" s="34">
        <f t="shared" si="21"/>
        <v>46.450308839775722</v>
      </c>
      <c r="C45" s="37">
        <f t="shared" si="7"/>
        <v>10.006377084067585</v>
      </c>
      <c r="D45" s="34">
        <f t="shared" si="8"/>
        <v>75.296771843326411</v>
      </c>
      <c r="E45" s="54"/>
      <c r="F45" s="34">
        <f t="shared" si="22"/>
        <v>10.006377084067585</v>
      </c>
      <c r="G45" s="34">
        <f t="shared" si="9"/>
        <v>0.37211596946683823</v>
      </c>
      <c r="H45" s="55"/>
      <c r="I45" s="36">
        <f t="shared" si="24"/>
        <v>0.61689641803538531</v>
      </c>
      <c r="J45" s="34">
        <f t="shared" si="25"/>
        <v>0.13289251104799463</v>
      </c>
      <c r="K45" s="54"/>
      <c r="L45" s="34">
        <f t="shared" si="10"/>
        <v>18.01275416813515</v>
      </c>
      <c r="M45" s="34">
        <f t="shared" si="11"/>
        <v>5.0031885420337927</v>
      </c>
      <c r="N45" s="34">
        <f t="shared" si="12"/>
        <v>5.0031885420337927</v>
      </c>
      <c r="O45" s="34">
        <f t="shared" si="13"/>
        <v>28.019131252202737</v>
      </c>
      <c r="P45" s="43">
        <f t="shared" si="3"/>
        <v>0.21737925771874969</v>
      </c>
      <c r="Q45" s="62"/>
      <c r="R45" s="44">
        <f t="shared" si="14"/>
        <v>1.2507971355084502</v>
      </c>
      <c r="S45" s="45">
        <f t="shared" si="15"/>
        <v>0.25000000000000039</v>
      </c>
      <c r="T45" s="68"/>
      <c r="U45" s="42">
        <f t="shared" si="4"/>
        <v>1.1546310476969057</v>
      </c>
      <c r="V45" s="63"/>
      <c r="W45" s="46">
        <f t="shared" ref="W45:W76" si="27">B45/B44-1</f>
        <v>0.10000000000000009</v>
      </c>
      <c r="X45" s="46">
        <f t="shared" ref="X45:X76" si="28">C45/C44-1</f>
        <v>5.0000000000000044E-2</v>
      </c>
      <c r="Y45" s="46">
        <f t="shared" ref="Y45:Y76" si="29">D45/D44-1</f>
        <v>9.8133832766129636E-2</v>
      </c>
      <c r="Z45" s="46">
        <f t="shared" si="19"/>
        <v>5.5861745157357534E-2</v>
      </c>
      <c r="AA45" s="46">
        <f t="shared" si="19"/>
        <v>5.0000000000000044E-2</v>
      </c>
      <c r="AB45" s="46">
        <f t="shared" si="23"/>
        <v>5.4581962929825645E-2</v>
      </c>
      <c r="AC45" s="46">
        <f t="shared" si="20"/>
        <v>5.3760862007184329E-2</v>
      </c>
      <c r="AD45" s="46">
        <f t="shared" si="26"/>
        <v>-4.0407616480745867E-2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3">
      <c r="A46" s="17">
        <f t="shared" si="6"/>
        <v>35</v>
      </c>
      <c r="B46" s="34">
        <f t="shared" si="21"/>
        <v>51.095339723753298</v>
      </c>
      <c r="C46" s="37">
        <f t="shared" si="7"/>
        <v>10.506695938270965</v>
      </c>
      <c r="D46" s="34">
        <f t="shared" si="8"/>
        <v>82.693766144032281</v>
      </c>
      <c r="E46" s="54"/>
      <c r="F46" s="34">
        <f t="shared" si="22"/>
        <v>10.506695938270965</v>
      </c>
      <c r="G46" s="34">
        <f t="shared" si="9"/>
        <v>0.35698081235526402</v>
      </c>
      <c r="H46" s="55"/>
      <c r="I46" s="36">
        <f t="shared" si="24"/>
        <v>0.61788623382756247</v>
      </c>
      <c r="J46" s="34">
        <f t="shared" si="25"/>
        <v>0.12705547743430715</v>
      </c>
      <c r="K46" s="54"/>
      <c r="L46" s="34">
        <f t="shared" si="10"/>
        <v>19.01339187654191</v>
      </c>
      <c r="M46" s="34">
        <f t="shared" si="11"/>
        <v>5.2533479691354827</v>
      </c>
      <c r="N46" s="34">
        <f t="shared" si="12"/>
        <v>5.2533479691354827</v>
      </c>
      <c r="O46" s="34">
        <f t="shared" si="13"/>
        <v>29.520087814812875</v>
      </c>
      <c r="P46" s="43">
        <f t="shared" si="3"/>
        <v>0.2164834667756681</v>
      </c>
      <c r="Q46" s="62"/>
      <c r="R46" s="44">
        <f t="shared" si="14"/>
        <v>1.3133369922838734</v>
      </c>
      <c r="S46" s="45">
        <f t="shared" si="15"/>
        <v>0.2500000000000005</v>
      </c>
      <c r="T46" s="68"/>
      <c r="U46" s="42">
        <f t="shared" si="4"/>
        <v>1.1540265497171833</v>
      </c>
      <c r="V46" s="63"/>
      <c r="W46" s="46">
        <f t="shared" si="27"/>
        <v>0.10000000000000009</v>
      </c>
      <c r="X46" s="46">
        <f t="shared" si="28"/>
        <v>5.0000000000000044E-2</v>
      </c>
      <c r="Y46" s="46">
        <f t="shared" si="29"/>
        <v>9.8237867568840231E-2</v>
      </c>
      <c r="Z46" s="46">
        <f t="shared" si="19"/>
        <v>5.555162187117979E-2</v>
      </c>
      <c r="AA46" s="46">
        <f t="shared" si="19"/>
        <v>5.0000000000000044E-2</v>
      </c>
      <c r="AB46" s="46">
        <f t="shared" si="23"/>
        <v>5.4344814429687416E-2</v>
      </c>
      <c r="AC46" s="46">
        <f t="shared" si="20"/>
        <v>5.3568990026846119E-2</v>
      </c>
      <c r="AD46" s="46">
        <f t="shared" si="26"/>
        <v>-4.0673226503177506E-2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3">
      <c r="A47" s="17">
        <f t="shared" si="6"/>
        <v>36</v>
      </c>
      <c r="B47" s="34">
        <f t="shared" si="21"/>
        <v>56.204873696128629</v>
      </c>
      <c r="C47" s="37">
        <f t="shared" si="7"/>
        <v>11.032030735184515</v>
      </c>
      <c r="D47" s="34">
        <f t="shared" si="8"/>
        <v>90.825487835513016</v>
      </c>
      <c r="E47" s="54"/>
      <c r="F47" s="34">
        <f t="shared" si="22"/>
        <v>11.032030735184515</v>
      </c>
      <c r="G47" s="34">
        <f t="shared" si="9"/>
        <v>0.34237187100904143</v>
      </c>
      <c r="H47" s="55"/>
      <c r="I47" s="36">
        <f t="shared" si="24"/>
        <v>0.61882270093519243</v>
      </c>
      <c r="J47" s="34">
        <f t="shared" si="25"/>
        <v>0.12146404052531783</v>
      </c>
      <c r="K47" s="54"/>
      <c r="L47" s="34">
        <f t="shared" si="10"/>
        <v>20.064061470369008</v>
      </c>
      <c r="M47" s="34">
        <f t="shared" si="11"/>
        <v>5.5160153675922574</v>
      </c>
      <c r="N47" s="34">
        <f t="shared" si="12"/>
        <v>5.5160153675922574</v>
      </c>
      <c r="O47" s="34">
        <f t="shared" si="13"/>
        <v>31.096092205553521</v>
      </c>
      <c r="P47" s="43">
        <f t="shared" si="3"/>
        <v>0.21563716960405677</v>
      </c>
      <c r="Q47" s="62"/>
      <c r="R47" s="44">
        <f t="shared" si="14"/>
        <v>1.3790038418980641</v>
      </c>
      <c r="S47" s="45">
        <f t="shared" si="15"/>
        <v>0.24999999999999997</v>
      </c>
      <c r="T47" s="68"/>
      <c r="U47" s="42">
        <f t="shared" si="4"/>
        <v>1.1534552151396202</v>
      </c>
      <c r="V47" s="63"/>
      <c r="W47" s="46">
        <f t="shared" si="27"/>
        <v>0.10000000000000009</v>
      </c>
      <c r="X47" s="46">
        <f t="shared" si="28"/>
        <v>5.0000000000000044E-2</v>
      </c>
      <c r="Y47" s="46">
        <f t="shared" si="29"/>
        <v>9.8335365175136191E-2</v>
      </c>
      <c r="Z47" s="46">
        <f t="shared" si="19"/>
        <v>5.5259450846504743E-2</v>
      </c>
      <c r="AA47" s="46">
        <f t="shared" si="19"/>
        <v>5.0000000000000044E-2</v>
      </c>
      <c r="AB47" s="46">
        <f t="shared" si="23"/>
        <v>5.4120866693917025E-2</v>
      </c>
      <c r="AC47" s="46">
        <f t="shared" si="20"/>
        <v>5.3387523798280379E-2</v>
      </c>
      <c r="AD47" s="46">
        <f t="shared" si="26"/>
        <v>-4.0923603848163959E-2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3">
      <c r="A48" s="17">
        <f t="shared" si="6"/>
        <v>37</v>
      </c>
      <c r="B48" s="34">
        <f t="shared" si="21"/>
        <v>61.825361065741497</v>
      </c>
      <c r="C48" s="37">
        <f t="shared" si="7"/>
        <v>11.583632271943742</v>
      </c>
      <c r="D48" s="34">
        <f t="shared" si="8"/>
        <v>99.765150874601318</v>
      </c>
      <c r="E48" s="54"/>
      <c r="F48" s="34">
        <f t="shared" si="22"/>
        <v>11.583632271943742</v>
      </c>
      <c r="G48" s="34">
        <f t="shared" si="9"/>
        <v>0.32827993070443073</v>
      </c>
      <c r="H48" s="55"/>
      <c r="I48" s="36">
        <f t="shared" si="24"/>
        <v>0.61970899180468531</v>
      </c>
      <c r="J48" s="34">
        <f t="shared" si="25"/>
        <v>0.11610900369913396</v>
      </c>
      <c r="K48" s="54"/>
      <c r="L48" s="34">
        <f t="shared" si="10"/>
        <v>21.167264543887459</v>
      </c>
      <c r="M48" s="34">
        <f t="shared" si="11"/>
        <v>5.7918161359718709</v>
      </c>
      <c r="N48" s="34">
        <f t="shared" si="12"/>
        <v>5.7918161359718709</v>
      </c>
      <c r="O48" s="34">
        <f t="shared" si="13"/>
        <v>32.750896815831197</v>
      </c>
      <c r="P48" s="43">
        <f t="shared" si="3"/>
        <v>0.21483730119546837</v>
      </c>
      <c r="Q48" s="62"/>
      <c r="R48" s="44">
        <f t="shared" si="14"/>
        <v>1.4479540339929686</v>
      </c>
      <c r="S48" s="45">
        <f t="shared" si="15"/>
        <v>0.25000000000000017</v>
      </c>
      <c r="T48" s="68"/>
      <c r="U48" s="42">
        <f t="shared" si="4"/>
        <v>1.1529150136835886</v>
      </c>
      <c r="V48" s="63"/>
      <c r="W48" s="46">
        <f t="shared" si="27"/>
        <v>0.10000000000000009</v>
      </c>
      <c r="X48" s="46">
        <f t="shared" si="28"/>
        <v>5.0000000000000044E-2</v>
      </c>
      <c r="Y48" s="46">
        <f t="shared" si="29"/>
        <v>9.8426810052242519E-2</v>
      </c>
      <c r="Z48" s="46">
        <f t="shared" si="19"/>
        <v>5.4984035767019712E-2</v>
      </c>
      <c r="AA48" s="46">
        <f t="shared" si="19"/>
        <v>5.0000000000000044E-2</v>
      </c>
      <c r="AB48" s="46">
        <f t="shared" si="23"/>
        <v>5.3909292401014275E-2</v>
      </c>
      <c r="AC48" s="46">
        <f t="shared" si="20"/>
        <v>5.3215838161881246E-2</v>
      </c>
      <c r="AD48" s="46">
        <f t="shared" si="26"/>
        <v>-4.115974908534048E-2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3">
      <c r="A49" s="17">
        <f t="shared" si="6"/>
        <v>38</v>
      </c>
      <c r="B49" s="34">
        <f t="shared" si="21"/>
        <v>68.007897172315651</v>
      </c>
      <c r="C49" s="37">
        <f t="shared" si="7"/>
        <v>12.162813885540929</v>
      </c>
      <c r="D49" s="34">
        <f t="shared" si="8"/>
        <v>109.59327961482157</v>
      </c>
      <c r="E49" s="54"/>
      <c r="F49" s="34">
        <f t="shared" si="22"/>
        <v>12.162813885540929</v>
      </c>
      <c r="G49" s="34">
        <f t="shared" si="9"/>
        <v>0.3146948588256181</v>
      </c>
      <c r="H49" s="55"/>
      <c r="I49" s="36">
        <f t="shared" si="24"/>
        <v>0.62054806107945104</v>
      </c>
      <c r="J49" s="34">
        <f t="shared" si="25"/>
        <v>0.11098138433568705</v>
      </c>
      <c r="K49" s="54"/>
      <c r="L49" s="34">
        <f t="shared" si="10"/>
        <v>22.325627771081834</v>
      </c>
      <c r="M49" s="34">
        <f t="shared" si="11"/>
        <v>6.0814069427704647</v>
      </c>
      <c r="N49" s="34">
        <f t="shared" si="12"/>
        <v>6.0814069427704647</v>
      </c>
      <c r="O49" s="34">
        <f t="shared" si="13"/>
        <v>34.488441656622761</v>
      </c>
      <c r="P49" s="43">
        <f t="shared" si="3"/>
        <v>0.21408101915702418</v>
      </c>
      <c r="Q49" s="62"/>
      <c r="R49" s="44">
        <f t="shared" si="14"/>
        <v>1.5203517356926177</v>
      </c>
      <c r="S49" s="45">
        <f t="shared" si="15"/>
        <v>0.25000000000000028</v>
      </c>
      <c r="T49" s="68"/>
      <c r="U49" s="42">
        <f t="shared" si="4"/>
        <v>1.1524040602331715</v>
      </c>
      <c r="V49" s="63"/>
      <c r="W49" s="46">
        <f t="shared" si="27"/>
        <v>0.10000000000000009</v>
      </c>
      <c r="X49" s="46">
        <f t="shared" si="28"/>
        <v>5.0000000000000044E-2</v>
      </c>
      <c r="Y49" s="46">
        <f t="shared" si="29"/>
        <v>9.8512643483831486E-2</v>
      </c>
      <c r="Z49" s="46">
        <f t="shared" si="19"/>
        <v>5.4724276006125727E-2</v>
      </c>
      <c r="AA49" s="46">
        <f t="shared" si="19"/>
        <v>5.0000000000000044E-2</v>
      </c>
      <c r="AB49" s="46">
        <f t="shared" si="23"/>
        <v>5.3709325298867183E-2</v>
      </c>
      <c r="AC49" s="46">
        <f t="shared" si="20"/>
        <v>5.3053351502474477E-2</v>
      </c>
      <c r="AD49" s="46">
        <f t="shared" si="26"/>
        <v>-4.1382584216042351E-2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3">
      <c r="A50" s="17">
        <f t="shared" si="6"/>
        <v>39</v>
      </c>
      <c r="B50" s="34">
        <f t="shared" si="21"/>
        <v>74.808686889547218</v>
      </c>
      <c r="C50" s="37">
        <f t="shared" si="7"/>
        <v>12.770954579817976</v>
      </c>
      <c r="D50" s="34">
        <f t="shared" si="8"/>
        <v>120.39843921787312</v>
      </c>
      <c r="E50" s="54"/>
      <c r="F50" s="34">
        <f t="shared" si="22"/>
        <v>12.770954579817976</v>
      </c>
      <c r="G50" s="34">
        <f t="shared" si="9"/>
        <v>0.30160576810918716</v>
      </c>
      <c r="H50" s="55"/>
      <c r="I50" s="36">
        <f t="shared" si="24"/>
        <v>0.62134266337268174</v>
      </c>
      <c r="J50" s="34">
        <f t="shared" si="25"/>
        <v>0.10607242637678754</v>
      </c>
      <c r="K50" s="54"/>
      <c r="L50" s="34">
        <f t="shared" si="10"/>
        <v>23.541909159635928</v>
      </c>
      <c r="M50" s="34">
        <f t="shared" si="11"/>
        <v>6.3854772899089882</v>
      </c>
      <c r="N50" s="34">
        <f t="shared" si="12"/>
        <v>6.3854772899089882</v>
      </c>
      <c r="O50" s="34">
        <f t="shared" si="13"/>
        <v>36.312863739453903</v>
      </c>
      <c r="P50" s="43">
        <f t="shared" si="3"/>
        <v>0.21336568432644032</v>
      </c>
      <c r="Q50" s="62"/>
      <c r="R50" s="44">
        <f t="shared" si="14"/>
        <v>1.5963693224772468</v>
      </c>
      <c r="S50" s="45">
        <f t="shared" si="15"/>
        <v>0.24999999999999997</v>
      </c>
      <c r="T50" s="68"/>
      <c r="U50" s="42">
        <f t="shared" si="4"/>
        <v>1.1519206024201643</v>
      </c>
      <c r="V50" s="63"/>
      <c r="W50" s="46">
        <f t="shared" si="27"/>
        <v>0.10000000000000009</v>
      </c>
      <c r="X50" s="46">
        <f t="shared" si="28"/>
        <v>5.0000000000000044E-2</v>
      </c>
      <c r="Y50" s="46">
        <f t="shared" si="29"/>
        <v>9.8593268136764944E-2</v>
      </c>
      <c r="Z50" s="46">
        <f t="shared" si="19"/>
        <v>5.4479157362353314E-2</v>
      </c>
      <c r="AA50" s="46">
        <f t="shared" si="19"/>
        <v>5.0000000000000044E-2</v>
      </c>
      <c r="AB50" s="46">
        <f t="shared" si="23"/>
        <v>5.352025478925615E-2</v>
      </c>
      <c r="AC50" s="46">
        <f t="shared" si="20"/>
        <v>5.2899522135434029E-2</v>
      </c>
      <c r="AD50" s="46">
        <f t="shared" si="26"/>
        <v>-4.1592960130575229E-2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3">
      <c r="A51" s="17">
        <f t="shared" si="6"/>
        <v>40</v>
      </c>
      <c r="B51" s="34">
        <f t="shared" si="21"/>
        <v>82.289555578501947</v>
      </c>
      <c r="C51" s="37">
        <f t="shared" si="7"/>
        <v>13.409502308808875</v>
      </c>
      <c r="D51" s="34">
        <f t="shared" si="8"/>
        <v>132.27803908631222</v>
      </c>
      <c r="E51" s="54"/>
      <c r="F51" s="34">
        <f t="shared" si="22"/>
        <v>13.409502308808875</v>
      </c>
      <c r="G51" s="34">
        <f t="shared" si="9"/>
        <v>0.28900116142092397</v>
      </c>
      <c r="H51" s="55"/>
      <c r="I51" s="36">
        <f t="shared" si="24"/>
        <v>0.62209536932133924</v>
      </c>
      <c r="J51" s="34">
        <f t="shared" si="25"/>
        <v>0.10137360971959294</v>
      </c>
      <c r="K51" s="54"/>
      <c r="L51" s="34">
        <f t="shared" si="10"/>
        <v>24.819004617617725</v>
      </c>
      <c r="M51" s="34">
        <f t="shared" si="11"/>
        <v>6.7047511544044376</v>
      </c>
      <c r="N51" s="34">
        <f t="shared" si="12"/>
        <v>6.7047511544044376</v>
      </c>
      <c r="O51" s="34">
        <f t="shared" si="13"/>
        <v>38.228506926426604</v>
      </c>
      <c r="P51" s="43">
        <f t="shared" si="3"/>
        <v>0.21268884338823013</v>
      </c>
      <c r="Q51" s="62"/>
      <c r="R51" s="44">
        <f t="shared" si="14"/>
        <v>1.6761877886011085</v>
      </c>
      <c r="S51" s="45">
        <f t="shared" si="15"/>
        <v>0.24999999999999986</v>
      </c>
      <c r="T51" s="68"/>
      <c r="U51" s="42">
        <f t="shared" si="4"/>
        <v>1.1514630094663008</v>
      </c>
      <c r="V51" s="63"/>
      <c r="W51" s="46">
        <f t="shared" si="27"/>
        <v>0.10000000000000009</v>
      </c>
      <c r="X51" s="46">
        <f t="shared" si="28"/>
        <v>5.0000000000000044E-2</v>
      </c>
      <c r="Y51" s="46">
        <f t="shared" si="29"/>
        <v>9.8669052070864183E-2</v>
      </c>
      <c r="Z51" s="46">
        <f t="shared" si="19"/>
        <v>5.4247743856367325E-2</v>
      </c>
      <c r="AA51" s="46">
        <f t="shared" si="19"/>
        <v>5.0000000000000044E-2</v>
      </c>
      <c r="AB51" s="46">
        <f t="shared" si="23"/>
        <v>5.3341421081610108E-2</v>
      </c>
      <c r="AC51" s="46">
        <f t="shared" si="20"/>
        <v>5.2753845048341796E-2</v>
      </c>
      <c r="AD51" s="46">
        <f t="shared" si="26"/>
        <v>-4.1791663227409126E-2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3">
      <c r="A52" s="17">
        <f t="shared" si="6"/>
        <v>41</v>
      </c>
      <c r="B52" s="34">
        <f t="shared" si="21"/>
        <v>90.518511136352146</v>
      </c>
      <c r="C52" s="37">
        <f t="shared" si="7"/>
        <v>14.07997742424932</v>
      </c>
      <c r="D52" s="34">
        <f t="shared" si="8"/>
        <v>145.33921661747323</v>
      </c>
      <c r="E52" s="54"/>
      <c r="F52" s="34">
        <f t="shared" si="22"/>
        <v>14.07997742424932</v>
      </c>
      <c r="G52" s="34">
        <f t="shared" si="9"/>
        <v>0.2768690599087083</v>
      </c>
      <c r="H52" s="55"/>
      <c r="I52" s="36">
        <f t="shared" si="24"/>
        <v>0.62280858011360485</v>
      </c>
      <c r="J52" s="34">
        <f t="shared" si="25"/>
        <v>9.6876656912959935E-2</v>
      </c>
      <c r="K52" s="54"/>
      <c r="L52" s="34">
        <f t="shared" si="10"/>
        <v>26.159954848498611</v>
      </c>
      <c r="M52" s="34">
        <f t="shared" si="11"/>
        <v>7.0399887121246598</v>
      </c>
      <c r="N52" s="34">
        <f t="shared" si="12"/>
        <v>7.0399887121246598</v>
      </c>
      <c r="O52" s="34">
        <f t="shared" si="13"/>
        <v>40.239932272747929</v>
      </c>
      <c r="P52" s="43">
        <f t="shared" si="3"/>
        <v>0.21204821325282086</v>
      </c>
      <c r="Q52" s="62"/>
      <c r="R52" s="44">
        <f t="shared" si="14"/>
        <v>1.7599971780311607</v>
      </c>
      <c r="S52" s="45">
        <f t="shared" si="15"/>
        <v>0.24999999999999939</v>
      </c>
      <c r="T52" s="68"/>
      <c r="U52" s="42">
        <f t="shared" si="4"/>
        <v>1.1510297621373118</v>
      </c>
      <c r="V52" s="63"/>
      <c r="W52" s="46">
        <f t="shared" si="27"/>
        <v>0.10000000000000009</v>
      </c>
      <c r="X52" s="46">
        <f t="shared" si="28"/>
        <v>5.0000000000000044E-2</v>
      </c>
      <c r="Y52" s="46">
        <f t="shared" si="29"/>
        <v>9.8740332268143938E-2</v>
      </c>
      <c r="Z52" s="46">
        <f t="shared" si="19"/>
        <v>5.4029170449850117E-2</v>
      </c>
      <c r="AA52" s="46">
        <f t="shared" si="19"/>
        <v>5.0000000000000044E-2</v>
      </c>
      <c r="AB52" s="46">
        <f t="shared" si="23"/>
        <v>5.3172210847057366E-2</v>
      </c>
      <c r="AC52" s="46">
        <f t="shared" si="20"/>
        <v>5.2615848957754174E-2</v>
      </c>
      <c r="AD52" s="46">
        <f t="shared" si="26"/>
        <v>-4.1979421302551501E-2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3">
      <c r="A53" s="17">
        <f t="shared" si="6"/>
        <v>42</v>
      </c>
      <c r="B53" s="34">
        <f t="shared" si="21"/>
        <v>99.570362249987369</v>
      </c>
      <c r="C53" s="37">
        <f t="shared" si="7"/>
        <v>14.783976295461786</v>
      </c>
      <c r="D53" s="34">
        <f t="shared" si="8"/>
        <v>159.69980930872308</v>
      </c>
      <c r="E53" s="54"/>
      <c r="F53" s="34">
        <f t="shared" si="22"/>
        <v>14.783976295461786</v>
      </c>
      <c r="G53" s="34">
        <f t="shared" si="9"/>
        <v>0.26519711620013808</v>
      </c>
      <c r="H53" s="55"/>
      <c r="I53" s="36">
        <f t="shared" si="24"/>
        <v>0.62348454065779946</v>
      </c>
      <c r="J53" s="34">
        <f t="shared" si="25"/>
        <v>9.2573537560600327E-2</v>
      </c>
      <c r="K53" s="54"/>
      <c r="L53" s="34">
        <f t="shared" si="10"/>
        <v>27.567952590923539</v>
      </c>
      <c r="M53" s="34">
        <f t="shared" si="11"/>
        <v>7.3919881477308929</v>
      </c>
      <c r="N53" s="34">
        <f t="shared" si="12"/>
        <v>7.3919881477308929</v>
      </c>
      <c r="O53" s="34">
        <f t="shared" si="13"/>
        <v>42.351928886385323</v>
      </c>
      <c r="P53" s="43">
        <f t="shared" si="3"/>
        <v>0.21144166699223649</v>
      </c>
      <c r="Q53" s="62"/>
      <c r="R53" s="44">
        <f t="shared" si="14"/>
        <v>1.8479970369327239</v>
      </c>
      <c r="S53" s="45">
        <f t="shared" si="15"/>
        <v>0.25000000000000011</v>
      </c>
      <c r="T53" s="68"/>
      <c r="U53" s="42">
        <f t="shared" si="4"/>
        <v>1.150619443680847</v>
      </c>
      <c r="V53" s="63"/>
      <c r="W53" s="46">
        <f t="shared" si="27"/>
        <v>0.10000000000000009</v>
      </c>
      <c r="X53" s="46">
        <f t="shared" si="28"/>
        <v>5.0000000000000044E-2</v>
      </c>
      <c r="Y53" s="46">
        <f t="shared" si="29"/>
        <v>9.880741774634938E-2</v>
      </c>
      <c r="Z53" s="46">
        <f t="shared" si="19"/>
        <v>5.3822636567193438E-2</v>
      </c>
      <c r="AA53" s="46">
        <f t="shared" si="19"/>
        <v>5.0000000000000044E-2</v>
      </c>
      <c r="AB53" s="46">
        <f t="shared" si="23"/>
        <v>5.3012053313205243E-2</v>
      </c>
      <c r="AC53" s="46">
        <f t="shared" si="20"/>
        <v>5.2485093645838976E-2</v>
      </c>
      <c r="AD53" s="46">
        <f t="shared" si="26"/>
        <v>-4.2156908801650794E-2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x14ac:dyDescent="0.3">
      <c r="A54" s="17">
        <f t="shared" si="6"/>
        <v>43</v>
      </c>
      <c r="B54" s="34">
        <f t="shared" si="21"/>
        <v>109.52739847498611</v>
      </c>
      <c r="C54" s="37">
        <f t="shared" si="7"/>
        <v>15.523175110234876</v>
      </c>
      <c r="D54" s="34">
        <f t="shared" si="8"/>
        <v>175.48942404718005</v>
      </c>
      <c r="E54" s="54"/>
      <c r="F54" s="34">
        <f t="shared" si="22"/>
        <v>15.523175110234876</v>
      </c>
      <c r="G54" s="34">
        <f t="shared" si="9"/>
        <v>0.25397271415468403</v>
      </c>
      <c r="H54" s="55"/>
      <c r="I54" s="36">
        <f t="shared" si="24"/>
        <v>0.6241253515399301</v>
      </c>
      <c r="J54" s="34">
        <f t="shared" si="25"/>
        <v>8.8456470778897164E-2</v>
      </c>
      <c r="K54" s="54"/>
      <c r="L54" s="34">
        <f t="shared" si="10"/>
        <v>29.046350220469719</v>
      </c>
      <c r="M54" s="34">
        <f t="shared" si="11"/>
        <v>7.7615875551174378</v>
      </c>
      <c r="N54" s="34">
        <f t="shared" si="12"/>
        <v>7.7615875551174378</v>
      </c>
      <c r="O54" s="34">
        <f t="shared" si="13"/>
        <v>44.569525330704593</v>
      </c>
      <c r="P54" s="43">
        <f t="shared" si="3"/>
        <v>0.21086722115318576</v>
      </c>
      <c r="Q54" s="62"/>
      <c r="R54" s="44">
        <f t="shared" si="14"/>
        <v>1.9403968887793619</v>
      </c>
      <c r="S54" s="45">
        <f t="shared" si="15"/>
        <v>0.25000000000000033</v>
      </c>
      <c r="T54" s="68"/>
      <c r="U54" s="42">
        <f t="shared" si="4"/>
        <v>1.1502307316368701</v>
      </c>
      <c r="V54" s="63"/>
      <c r="W54" s="46">
        <f t="shared" si="27"/>
        <v>0.10000000000000009</v>
      </c>
      <c r="X54" s="46">
        <f t="shared" si="28"/>
        <v>5.0000000000000044E-2</v>
      </c>
      <c r="Y54" s="46">
        <f t="shared" si="29"/>
        <v>9.8870592311937955E-2</v>
      </c>
      <c r="Z54" s="46">
        <f t="shared" si="19"/>
        <v>5.3627400318184248E-2</v>
      </c>
      <c r="AA54" s="46">
        <f t="shared" si="19"/>
        <v>5.0000000000000044E-2</v>
      </c>
      <c r="AB54" s="46">
        <f t="shared" si="23"/>
        <v>5.286041674805908E-2</v>
      </c>
      <c r="AC54" s="46">
        <f t="shared" si="20"/>
        <v>5.2361167546070231E-2</v>
      </c>
      <c r="AD54" s="46">
        <f t="shared" si="26"/>
        <v>-4.2324751514203007E-2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x14ac:dyDescent="0.3">
      <c r="A55" s="17">
        <f t="shared" si="6"/>
        <v>44</v>
      </c>
      <c r="B55" s="34">
        <f t="shared" si="21"/>
        <v>120.48013832248473</v>
      </c>
      <c r="C55" s="37">
        <f t="shared" si="7"/>
        <v>16.299333865746622</v>
      </c>
      <c r="D55" s="34">
        <f t="shared" si="8"/>
        <v>192.8506133003558</v>
      </c>
      <c r="E55" s="54"/>
      <c r="F55" s="34">
        <f t="shared" si="22"/>
        <v>16.299333865746622</v>
      </c>
      <c r="G55" s="34">
        <f t="shared" si="9"/>
        <v>0.24318305653608882</v>
      </c>
      <c r="H55" s="55"/>
      <c r="I55" s="36">
        <f t="shared" si="24"/>
        <v>0.62473297989901933</v>
      </c>
      <c r="J55" s="34">
        <f t="shared" si="25"/>
        <v>8.4517926009191224E-2</v>
      </c>
      <c r="K55" s="54"/>
      <c r="L55" s="34">
        <f t="shared" si="10"/>
        <v>30.598667731493208</v>
      </c>
      <c r="M55" s="34">
        <f t="shared" si="11"/>
        <v>8.1496669328733109</v>
      </c>
      <c r="N55" s="34">
        <f t="shared" si="12"/>
        <v>8.1496669328733109</v>
      </c>
      <c r="O55" s="34">
        <f t="shared" si="13"/>
        <v>46.898001597239826</v>
      </c>
      <c r="P55" s="43">
        <f t="shared" si="3"/>
        <v>0.2103230242916182</v>
      </c>
      <c r="Q55" s="62"/>
      <c r="R55" s="44">
        <f t="shared" si="14"/>
        <v>2.0374167332183291</v>
      </c>
      <c r="S55" s="45">
        <f t="shared" si="15"/>
        <v>0.25000000000000017</v>
      </c>
      <c r="T55" s="68"/>
      <c r="U55" s="42">
        <f t="shared" si="4"/>
        <v>1.1498623904233605</v>
      </c>
      <c r="V55" s="63"/>
      <c r="W55" s="46">
        <f t="shared" si="27"/>
        <v>0.10000000000000009</v>
      </c>
      <c r="X55" s="46">
        <f t="shared" si="28"/>
        <v>5.0000000000000044E-2</v>
      </c>
      <c r="Y55" s="46">
        <f t="shared" si="29"/>
        <v>9.8930116999576212E-2</v>
      </c>
      <c r="Z55" s="46">
        <f t="shared" si="19"/>
        <v>5.3442773334376747E-2</v>
      </c>
      <c r="AA55" s="46">
        <f t="shared" si="19"/>
        <v>5.0000000000000044E-2</v>
      </c>
      <c r="AB55" s="46">
        <f t="shared" si="23"/>
        <v>5.2716805288296475E-2</v>
      </c>
      <c r="AC55" s="46">
        <f t="shared" si="20"/>
        <v>5.2243685551012886E-2</v>
      </c>
      <c r="AD55" s="46">
        <f t="shared" si="26"/>
        <v>-4.2483530778127943E-2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3">
      <c r="A56" s="17">
        <f t="shared" si="6"/>
        <v>45</v>
      </c>
      <c r="B56" s="34">
        <f t="shared" si="21"/>
        <v>132.52815215473322</v>
      </c>
      <c r="C56" s="37">
        <f t="shared" si="7"/>
        <v>17.114300559033953</v>
      </c>
      <c r="D56" s="34">
        <f t="shared" si="8"/>
        <v>211.94016889582073</v>
      </c>
      <c r="E56" s="54"/>
      <c r="F56" s="34">
        <f t="shared" si="22"/>
        <v>17.114300559033953</v>
      </c>
      <c r="G56" s="34">
        <f t="shared" si="9"/>
        <v>0.23281524184005128</v>
      </c>
      <c r="H56" s="55"/>
      <c r="I56" s="36">
        <f t="shared" si="24"/>
        <v>0.62530926933382547</v>
      </c>
      <c r="J56" s="34">
        <f t="shared" si="25"/>
        <v>8.0750622443103243E-2</v>
      </c>
      <c r="K56" s="54"/>
      <c r="L56" s="34">
        <f t="shared" si="10"/>
        <v>32.228601118067871</v>
      </c>
      <c r="M56" s="34">
        <f t="shared" si="11"/>
        <v>8.5571502795169767</v>
      </c>
      <c r="N56" s="34">
        <f t="shared" si="12"/>
        <v>8.5571502795169767</v>
      </c>
      <c r="O56" s="34">
        <f t="shared" si="13"/>
        <v>49.342901677101821</v>
      </c>
      <c r="P56" s="43">
        <f t="shared" si="3"/>
        <v>0.20980734659270478</v>
      </c>
      <c r="Q56" s="62"/>
      <c r="R56" s="44">
        <f t="shared" si="14"/>
        <v>2.139287569879242</v>
      </c>
      <c r="S56" s="45">
        <f t="shared" si="15"/>
        <v>0.24999999999999975</v>
      </c>
      <c r="T56" s="68"/>
      <c r="U56" s="42">
        <f t="shared" si="4"/>
        <v>1.1495132646123463</v>
      </c>
      <c r="V56" s="63"/>
      <c r="W56" s="46">
        <f t="shared" si="27"/>
        <v>0.10000000000000009</v>
      </c>
      <c r="X56" s="46">
        <f t="shared" si="28"/>
        <v>5.0000000000000044E-2</v>
      </c>
      <c r="Y56" s="46">
        <f t="shared" si="29"/>
        <v>9.8986232238389871E-2</v>
      </c>
      <c r="Z56" s="46">
        <f t="shared" si="19"/>
        <v>5.3268116144059352E-2</v>
      </c>
      <c r="AA56" s="46">
        <f t="shared" si="19"/>
        <v>5.0000000000000044E-2</v>
      </c>
      <c r="AB56" s="46">
        <f t="shared" si="23"/>
        <v>5.2580756072904578E-2</v>
      </c>
      <c r="AC56" s="46">
        <f t="shared" si="20"/>
        <v>5.2132287018513246E-2</v>
      </c>
      <c r="AD56" s="46">
        <f t="shared" si="26"/>
        <v>-4.2633787253590683E-2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3">
      <c r="A57" s="17">
        <f t="shared" si="6"/>
        <v>46</v>
      </c>
      <c r="B57" s="34">
        <f t="shared" si="21"/>
        <v>145.78096737020655</v>
      </c>
      <c r="C57" s="37">
        <f t="shared" si="7"/>
        <v>17.970015586985653</v>
      </c>
      <c r="D57" s="34">
        <f t="shared" si="8"/>
        <v>232.93054514678974</v>
      </c>
      <c r="E57" s="54"/>
      <c r="F57" s="34">
        <f t="shared" si="22"/>
        <v>17.970015586985653</v>
      </c>
      <c r="G57" s="34">
        <f t="shared" si="9"/>
        <v>0.22285633139373753</v>
      </c>
      <c r="H57" s="55"/>
      <c r="I57" s="36">
        <f t="shared" si="24"/>
        <v>0.62585594894107732</v>
      </c>
      <c r="J57" s="34">
        <f t="shared" si="25"/>
        <v>7.7147527283985828E-2</v>
      </c>
      <c r="K57" s="54"/>
      <c r="L57" s="34">
        <f t="shared" si="10"/>
        <v>33.940031173971263</v>
      </c>
      <c r="M57" s="34">
        <f t="shared" si="11"/>
        <v>8.9850077934928265</v>
      </c>
      <c r="N57" s="34">
        <f t="shared" si="12"/>
        <v>8.9850077934928265</v>
      </c>
      <c r="O57" s="34">
        <f t="shared" si="13"/>
        <v>51.910046760956917</v>
      </c>
      <c r="P57" s="43">
        <f t="shared" si="3"/>
        <v>0.20931857045728477</v>
      </c>
      <c r="Q57" s="62"/>
      <c r="R57" s="44">
        <f t="shared" si="14"/>
        <v>2.2462519483732102</v>
      </c>
      <c r="S57" s="45">
        <f t="shared" si="15"/>
        <v>0.25000000000000039</v>
      </c>
      <c r="T57" s="68"/>
      <c r="U57" s="42">
        <f t="shared" si="4"/>
        <v>1.1491822728218062</v>
      </c>
      <c r="V57" s="63"/>
      <c r="W57" s="46">
        <f t="shared" si="27"/>
        <v>0.10000000000000009</v>
      </c>
      <c r="X57" s="46">
        <f t="shared" si="28"/>
        <v>5.0000000000000044E-2</v>
      </c>
      <c r="Y57" s="46">
        <f t="shared" si="29"/>
        <v>9.9039159779507502E-2</v>
      </c>
      <c r="Z57" s="46">
        <f t="shared" si="19"/>
        <v>5.3102834021050205E-2</v>
      </c>
      <c r="AA57" s="46">
        <f t="shared" si="19"/>
        <v>5.0000000000000044E-2</v>
      </c>
      <c r="AB57" s="46">
        <f t="shared" si="23"/>
        <v>5.2451836648176098E-2</v>
      </c>
      <c r="AC57" s="46">
        <f t="shared" si="20"/>
        <v>5.2026633955465362E-2</v>
      </c>
      <c r="AD57" s="46">
        <f t="shared" si="26"/>
        <v>-4.2776024316980577E-2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3">
      <c r="A58" s="17">
        <f t="shared" si="6"/>
        <v>47</v>
      </c>
      <c r="B58" s="34">
        <f t="shared" si="21"/>
        <v>160.35906410722723</v>
      </c>
      <c r="C58" s="37">
        <f t="shared" si="7"/>
        <v>18.868516366334937</v>
      </c>
      <c r="D58" s="34">
        <f t="shared" si="8"/>
        <v>256.01142425618644</v>
      </c>
      <c r="E58" s="54"/>
      <c r="F58" s="34">
        <f t="shared" si="22"/>
        <v>18.868516366334937</v>
      </c>
      <c r="G58" s="34">
        <f t="shared" si="9"/>
        <v>0.21329340773621841</v>
      </c>
      <c r="H58" s="55"/>
      <c r="I58" s="36">
        <f t="shared" si="24"/>
        <v>0.62637464157364531</v>
      </c>
      <c r="J58" s="34">
        <f t="shared" si="25"/>
        <v>7.3701853037048543E-2</v>
      </c>
      <c r="K58" s="54"/>
      <c r="L58" s="34">
        <f t="shared" si="10"/>
        <v>35.737032732669832</v>
      </c>
      <c r="M58" s="34">
        <f t="shared" si="11"/>
        <v>9.4342581831674686</v>
      </c>
      <c r="N58" s="34">
        <f t="shared" si="12"/>
        <v>9.4342581831674686</v>
      </c>
      <c r="O58" s="34">
        <f t="shared" si="13"/>
        <v>54.605549099004776</v>
      </c>
      <c r="P58" s="43">
        <f t="shared" si="3"/>
        <v>0.2088551819505288</v>
      </c>
      <c r="Q58" s="62"/>
      <c r="R58" s="44">
        <f t="shared" si="14"/>
        <v>2.358564545791868</v>
      </c>
      <c r="S58" s="45">
        <f t="shared" si="15"/>
        <v>0.25000000000000011</v>
      </c>
      <c r="T58" s="68"/>
      <c r="U58" s="42">
        <f t="shared" si="4"/>
        <v>1.148868402158046</v>
      </c>
      <c r="V58" s="63"/>
      <c r="W58" s="46">
        <f t="shared" si="27"/>
        <v>0.10000000000000009</v>
      </c>
      <c r="X58" s="46">
        <f t="shared" si="28"/>
        <v>5.0000000000000044E-2</v>
      </c>
      <c r="Y58" s="46">
        <f t="shared" si="29"/>
        <v>9.9089104414586071E-2</v>
      </c>
      <c r="Z58" s="46">
        <f t="shared" si="19"/>
        <v>5.2946373251321344E-2</v>
      </c>
      <c r="AA58" s="46">
        <f t="shared" si="19"/>
        <v>5.0000000000000044E-2</v>
      </c>
      <c r="AB58" s="46">
        <f t="shared" si="23"/>
        <v>5.2329642614321381E-2</v>
      </c>
      <c r="AC58" s="46">
        <f t="shared" si="20"/>
        <v>5.1926409360802728E-2</v>
      </c>
      <c r="AD58" s="46">
        <f t="shared" si="26"/>
        <v>-4.291071111918987E-2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3">
      <c r="A59" s="17">
        <f t="shared" si="6"/>
        <v>48</v>
      </c>
      <c r="B59" s="34">
        <f t="shared" si="21"/>
        <v>176.39497051794996</v>
      </c>
      <c r="C59" s="37">
        <f t="shared" si="7"/>
        <v>19.811942184651684</v>
      </c>
      <c r="D59" s="34">
        <f t="shared" si="8"/>
        <v>281.39143822496345</v>
      </c>
      <c r="E59" s="54"/>
      <c r="F59" s="34">
        <f t="shared" si="22"/>
        <v>19.811942184651684</v>
      </c>
      <c r="G59" s="34">
        <f t="shared" si="9"/>
        <v>0.20411362519152734</v>
      </c>
      <c r="H59" s="55"/>
      <c r="I59" s="36">
        <f t="shared" si="24"/>
        <v>0.62686687139687536</v>
      </c>
      <c r="J59" s="34">
        <f t="shared" si="25"/>
        <v>7.0407053994346019E-2</v>
      </c>
      <c r="K59" s="54"/>
      <c r="L59" s="34">
        <f t="shared" si="10"/>
        <v>37.623884369303326</v>
      </c>
      <c r="M59" s="34">
        <f t="shared" si="11"/>
        <v>9.9059710923258422</v>
      </c>
      <c r="N59" s="34">
        <f t="shared" si="12"/>
        <v>9.9059710923258422</v>
      </c>
      <c r="O59" s="34">
        <f t="shared" si="13"/>
        <v>57.43582655395501</v>
      </c>
      <c r="P59" s="43">
        <f t="shared" si="3"/>
        <v>0.20841576302126416</v>
      </c>
      <c r="Q59" s="62"/>
      <c r="R59" s="44">
        <f t="shared" si="14"/>
        <v>2.4764927730814623</v>
      </c>
      <c r="S59" s="45">
        <f t="shared" si="15"/>
        <v>0.25000000000000017</v>
      </c>
      <c r="T59" s="68"/>
      <c r="U59" s="42">
        <f t="shared" si="4"/>
        <v>1.1485707031509931</v>
      </c>
      <c r="V59" s="63"/>
      <c r="W59" s="46">
        <f t="shared" si="27"/>
        <v>0.10000000000000009</v>
      </c>
      <c r="X59" s="46">
        <f t="shared" si="28"/>
        <v>5.0000000000000044E-2</v>
      </c>
      <c r="Y59" s="46">
        <f t="shared" si="29"/>
        <v>9.9136255510924531E-2</v>
      </c>
      <c r="Z59" s="46">
        <f t="shared" si="19"/>
        <v>5.2798217768891265E-2</v>
      </c>
      <c r="AA59" s="46">
        <f t="shared" si="19"/>
        <v>5.0000000000000044E-2</v>
      </c>
      <c r="AB59" s="46">
        <f t="shared" si="23"/>
        <v>5.2213795487632053E-2</v>
      </c>
      <c r="AC59" s="46">
        <f t="shared" si="20"/>
        <v>5.1831315711498238E-2</v>
      </c>
      <c r="AD59" s="46">
        <f t="shared" si="26"/>
        <v>-4.3038285346557847E-2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3">
      <c r="A60" s="17">
        <f t="shared" si="6"/>
        <v>49</v>
      </c>
      <c r="B60" s="34">
        <f t="shared" si="21"/>
        <v>194.03446756974498</v>
      </c>
      <c r="C60" s="37">
        <f t="shared" si="7"/>
        <v>20.802539293884269</v>
      </c>
      <c r="D60" s="34">
        <f t="shared" si="8"/>
        <v>309.30006291298685</v>
      </c>
      <c r="E60" s="54"/>
      <c r="F60" s="34">
        <f t="shared" si="22"/>
        <v>20.802539293884269</v>
      </c>
      <c r="G60" s="34">
        <f t="shared" si="9"/>
        <v>0.19530425345773955</v>
      </c>
      <c r="H60" s="55"/>
      <c r="I60" s="36">
        <f t="shared" si="24"/>
        <v>0.62733407081243076</v>
      </c>
      <c r="J60" s="34">
        <f t="shared" si="25"/>
        <v>6.7256822058055957E-2</v>
      </c>
      <c r="K60" s="54"/>
      <c r="L60" s="34">
        <f t="shared" si="10"/>
        <v>39.605078587768496</v>
      </c>
      <c r="M60" s="34">
        <f t="shared" si="11"/>
        <v>10.401269646942135</v>
      </c>
      <c r="N60" s="34">
        <f t="shared" si="12"/>
        <v>10.401269646942135</v>
      </c>
      <c r="O60" s="34">
        <f t="shared" si="13"/>
        <v>60.407617881652762</v>
      </c>
      <c r="P60" s="43">
        <f t="shared" si="3"/>
        <v>0.20799898441139036</v>
      </c>
      <c r="Q60" s="62"/>
      <c r="R60" s="44">
        <f t="shared" si="14"/>
        <v>2.6003174117355332</v>
      </c>
      <c r="S60" s="45">
        <f t="shared" si="15"/>
        <v>0.24999999999999994</v>
      </c>
      <c r="T60" s="68"/>
      <c r="U60" s="42">
        <f t="shared" si="4"/>
        <v>1.1482882851316694</v>
      </c>
      <c r="V60" s="63"/>
      <c r="W60" s="46">
        <f t="shared" si="27"/>
        <v>0.10000000000000009</v>
      </c>
      <c r="X60" s="46">
        <f t="shared" si="28"/>
        <v>5.0000000000000044E-2</v>
      </c>
      <c r="Y60" s="46">
        <f t="shared" si="29"/>
        <v>9.9180788385293095E-2</v>
      </c>
      <c r="Z60" s="46">
        <f t="shared" si="19"/>
        <v>5.2657886118786523E-2</v>
      </c>
      <c r="AA60" s="46">
        <f t="shared" si="19"/>
        <v>5.0000000000000044E-2</v>
      </c>
      <c r="AB60" s="46">
        <f t="shared" si="23"/>
        <v>5.2103940755316103E-2</v>
      </c>
      <c r="AC60" s="46">
        <f t="shared" si="20"/>
        <v>5.1741073577239449E-2</v>
      </c>
      <c r="AD60" s="46">
        <f t="shared" si="26"/>
        <v>-4.3159155717907738E-2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3">
      <c r="A61" s="17">
        <f t="shared" si="6"/>
        <v>50</v>
      </c>
      <c r="B61" s="34">
        <f t="shared" si="21"/>
        <v>213.43791432671949</v>
      </c>
      <c r="C61" s="37">
        <f t="shared" si="7"/>
        <v>21.842666258578483</v>
      </c>
      <c r="D61" s="34">
        <f t="shared" si="8"/>
        <v>339.98970146556712</v>
      </c>
      <c r="E61" s="54"/>
      <c r="F61" s="34">
        <f t="shared" si="22"/>
        <v>21.842666258578483</v>
      </c>
      <c r="G61" s="34">
        <f t="shared" si="9"/>
        <v>0.18685271495545366</v>
      </c>
      <c r="H61" s="55"/>
      <c r="I61" s="36">
        <f t="shared" si="24"/>
        <v>0.62777758681121609</v>
      </c>
      <c r="J61" s="34">
        <f t="shared" si="25"/>
        <v>6.4245082025787853E-2</v>
      </c>
      <c r="K61" s="54"/>
      <c r="L61" s="34">
        <f t="shared" si="10"/>
        <v>41.685332517156922</v>
      </c>
      <c r="M61" s="34">
        <f t="shared" si="11"/>
        <v>10.921333129289241</v>
      </c>
      <c r="N61" s="34">
        <f t="shared" si="12"/>
        <v>10.921333129289241</v>
      </c>
      <c r="O61" s="34">
        <f t="shared" si="13"/>
        <v>63.527998775735398</v>
      </c>
      <c r="P61" s="43">
        <f t="shared" si="3"/>
        <v>0.20760359918433705</v>
      </c>
      <c r="Q61" s="62"/>
      <c r="R61" s="44">
        <f t="shared" si="14"/>
        <v>2.7303332823223077</v>
      </c>
      <c r="S61" s="45">
        <f t="shared" si="15"/>
        <v>0.24999999999999975</v>
      </c>
      <c r="T61" s="68"/>
      <c r="U61" s="42">
        <f t="shared" si="4"/>
        <v>1.1480203120069925</v>
      </c>
      <c r="V61" s="63"/>
      <c r="W61" s="46">
        <f t="shared" si="27"/>
        <v>0.10000000000000009</v>
      </c>
      <c r="X61" s="46">
        <f t="shared" si="28"/>
        <v>5.0000000000000044E-2</v>
      </c>
      <c r="Y61" s="46">
        <f t="shared" si="29"/>
        <v>9.922286553563997E-2</v>
      </c>
      <c r="Z61" s="46">
        <f t="shared" si="19"/>
        <v>5.2524928710301344E-2</v>
      </c>
      <c r="AA61" s="46">
        <f t="shared" si="19"/>
        <v>5.0000000000000044E-2</v>
      </c>
      <c r="AB61" s="46">
        <f t="shared" si="23"/>
        <v>5.1999746102847633E-2</v>
      </c>
      <c r="AC61" s="46">
        <f t="shared" si="20"/>
        <v>5.1655420351054193E-2</v>
      </c>
      <c r="AD61" s="46">
        <f t="shared" si="26"/>
        <v>-4.3273704246869604E-2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3">
      <c r="A62" s="17">
        <f t="shared" si="6"/>
        <v>51</v>
      </c>
      <c r="B62" s="34">
        <f t="shared" si="21"/>
        <v>234.78170575939146</v>
      </c>
      <c r="C62" s="37">
        <f t="shared" si="7"/>
        <v>22.934799571507408</v>
      </c>
      <c r="D62" s="34">
        <f t="shared" si="8"/>
        <v>373.73797603996394</v>
      </c>
      <c r="E62" s="54"/>
      <c r="F62" s="34">
        <f t="shared" si="22"/>
        <v>22.934799571507408</v>
      </c>
      <c r="G62" s="34">
        <f t="shared" si="9"/>
        <v>0.17874661660654673</v>
      </c>
      <c r="H62" s="55"/>
      <c r="I62" s="36">
        <f t="shared" si="24"/>
        <v>0.62819868681015756</v>
      </c>
      <c r="J62" s="34">
        <f t="shared" si="25"/>
        <v>6.1365986444618041E-2</v>
      </c>
      <c r="K62" s="54"/>
      <c r="L62" s="34">
        <f t="shared" si="10"/>
        <v>43.869599143014767</v>
      </c>
      <c r="M62" s="34">
        <f t="shared" si="11"/>
        <v>11.467399785753704</v>
      </c>
      <c r="N62" s="34">
        <f t="shared" si="12"/>
        <v>11.467399785753704</v>
      </c>
      <c r="O62" s="34">
        <f t="shared" si="13"/>
        <v>66.804398714522179</v>
      </c>
      <c r="P62" s="43">
        <f t="shared" si="3"/>
        <v>0.20722843680978981</v>
      </c>
      <c r="Q62" s="62"/>
      <c r="R62" s="44">
        <f t="shared" si="14"/>
        <v>2.8668499464384301</v>
      </c>
      <c r="S62" s="45">
        <f t="shared" si="15"/>
        <v>0.25000000000000033</v>
      </c>
      <c r="T62" s="68"/>
      <c r="U62" s="42">
        <f t="shared" si="4"/>
        <v>1.1477659983922275</v>
      </c>
      <c r="V62" s="63"/>
      <c r="W62" s="46">
        <f t="shared" si="27"/>
        <v>0.10000000000000009</v>
      </c>
      <c r="X62" s="46">
        <f t="shared" si="28"/>
        <v>5.0000000000000044E-2</v>
      </c>
      <c r="Y62" s="46">
        <f t="shared" si="29"/>
        <v>9.9262637747322247E-2</v>
      </c>
      <c r="Z62" s="46">
        <f t="shared" si="19"/>
        <v>5.2398925328443591E-2</v>
      </c>
      <c r="AA62" s="46">
        <f t="shared" si="19"/>
        <v>5.0000000000000044E-2</v>
      </c>
      <c r="AB62" s="46">
        <f t="shared" si="23"/>
        <v>5.1900899796084365E-2</v>
      </c>
      <c r="AC62" s="46">
        <f t="shared" si="20"/>
        <v>5.1574109084610464E-2</v>
      </c>
      <c r="AD62" s="46">
        <f t="shared" si="26"/>
        <v>-4.3382288295032101E-2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3">
      <c r="A63" s="17">
        <f t="shared" si="6"/>
        <v>52</v>
      </c>
      <c r="B63" s="34">
        <f t="shared" si="21"/>
        <v>258.2598763353306</v>
      </c>
      <c r="C63" s="37">
        <f t="shared" si="7"/>
        <v>24.08153955008278</v>
      </c>
      <c r="D63" s="34">
        <f t="shared" si="8"/>
        <v>410.8502486595508</v>
      </c>
      <c r="E63" s="54"/>
      <c r="F63" s="34">
        <f t="shared" si="22"/>
        <v>24.08153955008278</v>
      </c>
      <c r="G63" s="34">
        <f t="shared" si="9"/>
        <v>0.17097377664837726</v>
      </c>
      <c r="H63" s="55"/>
      <c r="I63" s="36">
        <f t="shared" si="24"/>
        <v>0.62859856402164793</v>
      </c>
      <c r="J63" s="34">
        <f t="shared" si="25"/>
        <v>5.8613910125773924E-2</v>
      </c>
      <c r="K63" s="54"/>
      <c r="L63" s="34">
        <f t="shared" si="10"/>
        <v>46.163079100165511</v>
      </c>
      <c r="M63" s="34">
        <f t="shared" si="11"/>
        <v>12.04076977504139</v>
      </c>
      <c r="N63" s="34">
        <f t="shared" si="12"/>
        <v>12.04076977504139</v>
      </c>
      <c r="O63" s="34">
        <f t="shared" si="13"/>
        <v>70.244618650248299</v>
      </c>
      <c r="P63" s="43">
        <f t="shared" si="3"/>
        <v>0.20687239774911859</v>
      </c>
      <c r="Q63" s="62"/>
      <c r="R63" s="44">
        <f t="shared" si="14"/>
        <v>3.010192443760344</v>
      </c>
      <c r="S63" s="45">
        <f t="shared" si="15"/>
        <v>0.24999999999999969</v>
      </c>
      <c r="T63" s="68"/>
      <c r="U63" s="42">
        <f t="shared" si="4"/>
        <v>1.1475246060658786</v>
      </c>
      <c r="V63" s="63"/>
      <c r="W63" s="46">
        <f t="shared" si="27"/>
        <v>0.10000000000000009</v>
      </c>
      <c r="X63" s="46">
        <f t="shared" si="28"/>
        <v>5.0000000000000044E-2</v>
      </c>
      <c r="Y63" s="46">
        <f t="shared" si="29"/>
        <v>9.9300245088335348E-2</v>
      </c>
      <c r="Z63" s="46">
        <f t="shared" si="19"/>
        <v>5.2279482875464689E-2</v>
      </c>
      <c r="AA63" s="46">
        <f t="shared" si="19"/>
        <v>5.0000000000000044E-2</v>
      </c>
      <c r="AB63" s="46">
        <f t="shared" si="23"/>
        <v>5.1807109202447466E-2</v>
      </c>
      <c r="AC63" s="46">
        <f t="shared" si="20"/>
        <v>5.1496907418137949E-2</v>
      </c>
      <c r="AD63" s="46">
        <f t="shared" si="26"/>
        <v>-4.3485242438344285E-2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3">
      <c r="A64" s="17">
        <f t="shared" si="6"/>
        <v>53</v>
      </c>
      <c r="B64" s="34">
        <f t="shared" si="21"/>
        <v>284.08586396886369</v>
      </c>
      <c r="C64" s="37">
        <f t="shared" si="7"/>
        <v>25.285616527586921</v>
      </c>
      <c r="D64" s="34">
        <f t="shared" si="8"/>
        <v>451.66239410601554</v>
      </c>
      <c r="E64" s="54"/>
      <c r="F64" s="34">
        <f t="shared" si="22"/>
        <v>25.285616527586921</v>
      </c>
      <c r="G64" s="34">
        <f t="shared" si="9"/>
        <v>0.16352224702910467</v>
      </c>
      <c r="H64" s="55"/>
      <c r="I64" s="36">
        <f t="shared" si="24"/>
        <v>0.62897834239921735</v>
      </c>
      <c r="J64" s="34">
        <f t="shared" si="25"/>
        <v>5.5983444399074336E-2</v>
      </c>
      <c r="K64" s="54"/>
      <c r="L64" s="34">
        <f t="shared" si="10"/>
        <v>48.571233055173785</v>
      </c>
      <c r="M64" s="34">
        <f t="shared" si="11"/>
        <v>12.64280826379346</v>
      </c>
      <c r="N64" s="34">
        <f t="shared" si="12"/>
        <v>12.64280826379346</v>
      </c>
      <c r="O64" s="34">
        <f t="shared" si="13"/>
        <v>73.856849582760702</v>
      </c>
      <c r="P64" s="43">
        <f t="shared" si="3"/>
        <v>0.20653444849222968</v>
      </c>
      <c r="Q64" s="62"/>
      <c r="R64" s="44">
        <f t="shared" si="14"/>
        <v>3.1607020659483638</v>
      </c>
      <c r="S64" s="45">
        <f t="shared" si="15"/>
        <v>0.24999999999999989</v>
      </c>
      <c r="T64" s="68"/>
      <c r="U64" s="42">
        <f t="shared" si="4"/>
        <v>1.1472954407157601</v>
      </c>
      <c r="V64" s="63"/>
      <c r="W64" s="46">
        <f t="shared" si="27"/>
        <v>0.10000000000000009</v>
      </c>
      <c r="X64" s="46">
        <f t="shared" si="28"/>
        <v>5.0000000000000044E-2</v>
      </c>
      <c r="Y64" s="46">
        <f t="shared" si="29"/>
        <v>9.9335817806169846E-2</v>
      </c>
      <c r="Z64" s="46">
        <f t="shared" si="19"/>
        <v>5.216623331782122E-2</v>
      </c>
      <c r="AA64" s="46">
        <f t="shared" si="19"/>
        <v>5.0000000000000044E-2</v>
      </c>
      <c r="AB64" s="46">
        <f t="shared" si="23"/>
        <v>5.1718099437279674E-2</v>
      </c>
      <c r="AC64" s="46">
        <f t="shared" si="20"/>
        <v>5.1423596596031018E-2</v>
      </c>
      <c r="AD64" s="46">
        <f t="shared" si="26"/>
        <v>-4.3582880166455729E-2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3">
      <c r="A65" s="17">
        <f t="shared" si="6"/>
        <v>54</v>
      </c>
      <c r="B65" s="34">
        <f t="shared" si="21"/>
        <v>312.49445036575008</v>
      </c>
      <c r="C65" s="37">
        <f t="shared" si="7"/>
        <v>26.549897353966269</v>
      </c>
      <c r="D65" s="34">
        <f t="shared" si="8"/>
        <v>496.54385005092269</v>
      </c>
      <c r="E65" s="54"/>
      <c r="F65" s="34">
        <f t="shared" si="22"/>
        <v>26.549897353966269</v>
      </c>
      <c r="G65" s="34">
        <f t="shared" si="9"/>
        <v>0.15638033187589664</v>
      </c>
      <c r="H65" s="55"/>
      <c r="I65" s="36">
        <f t="shared" si="24"/>
        <v>0.62933908119837245</v>
      </c>
      <c r="J65" s="34">
        <f t="shared" si="25"/>
        <v>5.3469391175106615E-2</v>
      </c>
      <c r="K65" s="54"/>
      <c r="L65" s="34">
        <f t="shared" si="10"/>
        <v>51.099794707932475</v>
      </c>
      <c r="M65" s="34">
        <f t="shared" si="11"/>
        <v>13.274948676983135</v>
      </c>
      <c r="N65" s="34">
        <f t="shared" si="12"/>
        <v>13.274948676983135</v>
      </c>
      <c r="O65" s="34">
        <f t="shared" si="13"/>
        <v>77.649692061898733</v>
      </c>
      <c r="P65" s="43">
        <f t="shared" si="3"/>
        <v>0.20621361700206392</v>
      </c>
      <c r="Q65" s="62"/>
      <c r="R65" s="44">
        <f t="shared" si="14"/>
        <v>3.3187371692457805</v>
      </c>
      <c r="S65" s="45">
        <f t="shared" si="15"/>
        <v>0.24999999999999978</v>
      </c>
      <c r="T65" s="68"/>
      <c r="U65" s="42">
        <f t="shared" si="4"/>
        <v>1.1470778489484137</v>
      </c>
      <c r="V65" s="63"/>
      <c r="W65" s="46">
        <f t="shared" si="27"/>
        <v>0.10000000000000009</v>
      </c>
      <c r="X65" s="46">
        <f t="shared" si="28"/>
        <v>5.0000000000000044E-2</v>
      </c>
      <c r="Y65" s="46">
        <f t="shared" si="29"/>
        <v>9.9369477137324802E-2</v>
      </c>
      <c r="Z65" s="46">
        <f t="shared" si="19"/>
        <v>5.2058831816898854E-2</v>
      </c>
      <c r="AA65" s="46">
        <f t="shared" si="19"/>
        <v>5.0000000000000044E-2</v>
      </c>
      <c r="AB65" s="46">
        <f t="shared" si="23"/>
        <v>5.1633612123057393E-2</v>
      </c>
      <c r="AC65" s="46">
        <f t="shared" si="20"/>
        <v>5.1353970560143347E-2</v>
      </c>
      <c r="AD65" s="46">
        <f t="shared" si="26"/>
        <v>-4.3675495432354605E-2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3">
      <c r="A66" s="17">
        <f t="shared" si="6"/>
        <v>55</v>
      </c>
      <c r="B66" s="34">
        <f t="shared" si="21"/>
        <v>343.74389540232511</v>
      </c>
      <c r="C66" s="37">
        <f t="shared" si="7"/>
        <v>27.877392221664582</v>
      </c>
      <c r="D66" s="34">
        <f t="shared" si="8"/>
        <v>545.90097214799937</v>
      </c>
      <c r="E66" s="54"/>
      <c r="F66" s="34">
        <f t="shared" si="22"/>
        <v>27.877392221664582</v>
      </c>
      <c r="G66" s="34">
        <f t="shared" si="9"/>
        <v>0.14953660247899753</v>
      </c>
      <c r="H66" s="55"/>
      <c r="I66" s="36">
        <f t="shared" si="24"/>
        <v>0.62968177918747614</v>
      </c>
      <c r="J66" s="34">
        <f t="shared" si="25"/>
        <v>5.1066756873454945E-2</v>
      </c>
      <c r="K66" s="54"/>
      <c r="L66" s="34">
        <f t="shared" si="10"/>
        <v>53.7547844433291</v>
      </c>
      <c r="M66" s="34">
        <f t="shared" si="11"/>
        <v>13.938696110832291</v>
      </c>
      <c r="N66" s="34">
        <f t="shared" si="12"/>
        <v>13.938696110832291</v>
      </c>
      <c r="O66" s="34">
        <f t="shared" si="13"/>
        <v>81.632176664993693</v>
      </c>
      <c r="P66" s="43">
        <f t="shared" si="3"/>
        <v>0.20590898852777961</v>
      </c>
      <c r="Q66" s="62"/>
      <c r="R66" s="44">
        <f t="shared" si="14"/>
        <v>3.4846740277080723</v>
      </c>
      <c r="S66" s="45">
        <f t="shared" si="15"/>
        <v>0.24999999999999997</v>
      </c>
      <c r="T66" s="68"/>
      <c r="U66" s="42">
        <f t="shared" si="4"/>
        <v>1.1468712155370642</v>
      </c>
      <c r="V66" s="63"/>
      <c r="W66" s="46">
        <f t="shared" si="27"/>
        <v>0.10000000000000009</v>
      </c>
      <c r="X66" s="46">
        <f t="shared" si="28"/>
        <v>5.0000000000000044E-2</v>
      </c>
      <c r="Y66" s="46">
        <f t="shared" si="29"/>
        <v>9.9401336039133037E-2</v>
      </c>
      <c r="Z66" s="46">
        <f t="shared" si="19"/>
        <v>5.195695502440989E-2</v>
      </c>
      <c r="AA66" s="46">
        <f t="shared" si="19"/>
        <v>5.0000000000000044E-2</v>
      </c>
      <c r="AB66" s="46">
        <f t="shared" si="23"/>
        <v>5.1553404250516133E-2</v>
      </c>
      <c r="AC66" s="46">
        <f t="shared" si="20"/>
        <v>5.1287835113631886E-2</v>
      </c>
      <c r="AD66" s="46">
        <f t="shared" si="26"/>
        <v>-4.3763364067613719E-2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3">
      <c r="A67" s="17">
        <f t="shared" si="6"/>
        <v>56</v>
      </c>
      <c r="B67" s="34">
        <f t="shared" si="21"/>
        <v>378.11828494255764</v>
      </c>
      <c r="C67" s="37">
        <f t="shared" si="7"/>
        <v>29.271261832747811</v>
      </c>
      <c r="D67" s="34">
        <f t="shared" si="8"/>
        <v>600.18072457954372</v>
      </c>
      <c r="E67" s="54"/>
      <c r="F67" s="34">
        <f t="shared" si="22"/>
        <v>29.271261832747811</v>
      </c>
      <c r="G67" s="34">
        <f t="shared" si="9"/>
        <v>0.14297990919045286</v>
      </c>
      <c r="H67" s="55"/>
      <c r="I67" s="36">
        <f t="shared" si="24"/>
        <v>0.63000737853993594</v>
      </c>
      <c r="J67" s="34">
        <f t="shared" si="25"/>
        <v>4.8770746266891159E-2</v>
      </c>
      <c r="K67" s="54"/>
      <c r="L67" s="34">
        <f t="shared" si="10"/>
        <v>56.542523665495558</v>
      </c>
      <c r="M67" s="34">
        <f t="shared" si="11"/>
        <v>14.635630916373906</v>
      </c>
      <c r="N67" s="34">
        <f t="shared" si="12"/>
        <v>14.635630916373906</v>
      </c>
      <c r="O67" s="34">
        <f t="shared" si="13"/>
        <v>85.813785498243362</v>
      </c>
      <c r="P67" s="43">
        <f t="shared" si="3"/>
        <v>0.20561970175188976</v>
      </c>
      <c r="Q67" s="62"/>
      <c r="R67" s="44">
        <f t="shared" si="14"/>
        <v>3.6589077290934853</v>
      </c>
      <c r="S67" s="45">
        <f t="shared" si="15"/>
        <v>0.25000000000000061</v>
      </c>
      <c r="T67" s="68"/>
      <c r="U67" s="42">
        <f t="shared" si="4"/>
        <v>1.146674960885957</v>
      </c>
      <c r="V67" s="63"/>
      <c r="W67" s="46">
        <f t="shared" si="27"/>
        <v>0.10000000000000009</v>
      </c>
      <c r="X67" s="46">
        <f t="shared" si="28"/>
        <v>5.0000000000000044E-2</v>
      </c>
      <c r="Y67" s="46">
        <f t="shared" si="29"/>
        <v>9.9431499852373539E-2</v>
      </c>
      <c r="Z67" s="46">
        <f t="shared" si="19"/>
        <v>5.1860299525624987E-2</v>
      </c>
      <c r="AA67" s="46">
        <f t="shared" si="19"/>
        <v>5.0000000000000044E-2</v>
      </c>
      <c r="AB67" s="46">
        <f t="shared" si="23"/>
        <v>5.1477247131944903E-2</v>
      </c>
      <c r="AC67" s="46">
        <f t="shared" si="20"/>
        <v>5.1225007148962387E-2</v>
      </c>
      <c r="AD67" s="46">
        <f t="shared" si="26"/>
        <v>-4.3846745076781768E-2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3">
      <c r="A68" s="17">
        <f t="shared" si="6"/>
        <v>57</v>
      </c>
      <c r="B68" s="34">
        <f t="shared" si="21"/>
        <v>415.93011343681343</v>
      </c>
      <c r="C68" s="37">
        <f t="shared" si="7"/>
        <v>30.734824924385205</v>
      </c>
      <c r="D68" s="34">
        <f t="shared" si="8"/>
        <v>659.87473959958277</v>
      </c>
      <c r="E68" s="54"/>
      <c r="F68" s="34">
        <f t="shared" si="22"/>
        <v>30.734824924385205</v>
      </c>
      <c r="G68" s="34">
        <f t="shared" si="9"/>
        <v>0.13669939059630065</v>
      </c>
      <c r="H68" s="55"/>
      <c r="I68" s="36">
        <f t="shared" si="24"/>
        <v>0.63031676843578388</v>
      </c>
      <c r="J68" s="34">
        <f t="shared" si="25"/>
        <v>4.6576756284132562E-2</v>
      </c>
      <c r="K68" s="54"/>
      <c r="L68" s="34">
        <f t="shared" si="10"/>
        <v>59.469649848770345</v>
      </c>
      <c r="M68" s="34">
        <f t="shared" si="11"/>
        <v>15.367412462192602</v>
      </c>
      <c r="N68" s="34">
        <f t="shared" si="12"/>
        <v>15.367412462192602</v>
      </c>
      <c r="O68" s="34">
        <f t="shared" si="13"/>
        <v>90.204474773155553</v>
      </c>
      <c r="P68" s="43">
        <f t="shared" si="3"/>
        <v>0.20534494524034003</v>
      </c>
      <c r="Q68" s="62"/>
      <c r="R68" s="44">
        <f t="shared" si="14"/>
        <v>3.8418531155481457</v>
      </c>
      <c r="S68" s="45">
        <f t="shared" si="15"/>
        <v>0.24999999999999969</v>
      </c>
      <c r="T68" s="68"/>
      <c r="U68" s="42">
        <f t="shared" si="4"/>
        <v>1.1464885386912804</v>
      </c>
      <c r="V68" s="63"/>
      <c r="W68" s="46">
        <f t="shared" si="27"/>
        <v>0.10000000000000009</v>
      </c>
      <c r="X68" s="46">
        <f t="shared" si="28"/>
        <v>5.0000000000000044E-2</v>
      </c>
      <c r="Y68" s="46">
        <f t="shared" si="29"/>
        <v>9.9460066902111288E-2</v>
      </c>
      <c r="Z68" s="46">
        <f t="shared" si="19"/>
        <v>5.1768580415540111E-2</v>
      </c>
      <c r="AA68" s="46">
        <f t="shared" si="19"/>
        <v>5.0000000000000044E-2</v>
      </c>
      <c r="AB68" s="46">
        <f t="shared" si="23"/>
        <v>5.1404925437972482E-2</v>
      </c>
      <c r="AC68" s="46">
        <f t="shared" si="20"/>
        <v>5.1165313934345313E-2</v>
      </c>
      <c r="AD68" s="46">
        <f t="shared" si="26"/>
        <v>-4.3925881822923785E-2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3">
      <c r="A69" s="17">
        <f t="shared" si="6"/>
        <v>58</v>
      </c>
      <c r="B69" s="34">
        <f t="shared" si="21"/>
        <v>457.52312478049481</v>
      </c>
      <c r="C69" s="37">
        <f t="shared" si="7"/>
        <v>32.271566170604466</v>
      </c>
      <c r="D69" s="34">
        <f t="shared" si="8"/>
        <v>725.52378297055236</v>
      </c>
      <c r="E69" s="54"/>
      <c r="F69" s="34">
        <f t="shared" si="22"/>
        <v>32.271566170604466</v>
      </c>
      <c r="G69" s="34">
        <f t="shared" si="9"/>
        <v>0.13068448028486157</v>
      </c>
      <c r="H69" s="55"/>
      <c r="I69" s="36">
        <f t="shared" si="24"/>
        <v>0.63061078839791085</v>
      </c>
      <c r="J69" s="34">
        <f t="shared" si="25"/>
        <v>4.448036980741444E-2</v>
      </c>
      <c r="K69" s="54"/>
      <c r="L69" s="34">
        <f t="shared" si="10"/>
        <v>62.54313234120886</v>
      </c>
      <c r="M69" s="34">
        <f t="shared" si="11"/>
        <v>16.135783085302233</v>
      </c>
      <c r="N69" s="34">
        <f t="shared" si="12"/>
        <v>16.135783085302233</v>
      </c>
      <c r="O69" s="34">
        <f t="shared" si="13"/>
        <v>94.814698511813333</v>
      </c>
      <c r="P69" s="43">
        <f t="shared" si="3"/>
        <v>0.2050839541677926</v>
      </c>
      <c r="Q69" s="62"/>
      <c r="R69" s="44">
        <f t="shared" si="14"/>
        <v>4.0339457713255698</v>
      </c>
      <c r="S69" s="45">
        <f t="shared" si="15"/>
        <v>0.25000000000000072</v>
      </c>
      <c r="T69" s="68"/>
      <c r="U69" s="42">
        <f t="shared" si="4"/>
        <v>1.1463114337809075</v>
      </c>
      <c r="V69" s="63"/>
      <c r="W69" s="46">
        <f t="shared" si="27"/>
        <v>0.10000000000000009</v>
      </c>
      <c r="X69" s="46">
        <f t="shared" si="28"/>
        <v>5.0000000000000044E-2</v>
      </c>
      <c r="Y69" s="46">
        <f t="shared" si="29"/>
        <v>9.9487129043318134E-2</v>
      </c>
      <c r="Z69" s="46">
        <f t="shared" si="19"/>
        <v>5.1681529994783704E-2</v>
      </c>
      <c r="AA69" s="46">
        <f t="shared" si="19"/>
        <v>5.0000000000000044E-2</v>
      </c>
      <c r="AB69" s="46">
        <f t="shared" si="23"/>
        <v>5.1336236310084882E-2</v>
      </c>
      <c r="AC69" s="46">
        <f t="shared" si="20"/>
        <v>5.1108592453439572E-2</v>
      </c>
      <c r="AD69" s="46">
        <f t="shared" si="26"/>
        <v>-4.4001003114946258E-2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3">
      <c r="A70" s="17">
        <f t="shared" si="6"/>
        <v>59</v>
      </c>
      <c r="B70" s="34">
        <f t="shared" si="21"/>
        <v>503.27543725854434</v>
      </c>
      <c r="C70" s="37">
        <f t="shared" si="7"/>
        <v>33.885144479134688</v>
      </c>
      <c r="D70" s="34">
        <f t="shared" si="8"/>
        <v>797.72266587982995</v>
      </c>
      <c r="E70" s="54"/>
      <c r="F70" s="34">
        <f t="shared" si="22"/>
        <v>33.885144479134688</v>
      </c>
      <c r="G70" s="34">
        <f t="shared" si="9"/>
        <v>0.12492491150103067</v>
      </c>
      <c r="H70" s="55"/>
      <c r="I70" s="36">
        <f t="shared" si="24"/>
        <v>0.63089023138570122</v>
      </c>
      <c r="J70" s="34">
        <f t="shared" si="25"/>
        <v>4.2477349495594244E-2</v>
      </c>
      <c r="K70" s="54"/>
      <c r="L70" s="34">
        <f t="shared" si="10"/>
        <v>65.770288958269319</v>
      </c>
      <c r="M70" s="34">
        <f t="shared" si="11"/>
        <v>16.942572239567344</v>
      </c>
      <c r="N70" s="34">
        <f t="shared" si="12"/>
        <v>16.942572239567344</v>
      </c>
      <c r="O70" s="34">
        <f t="shared" si="13"/>
        <v>99.655433437404</v>
      </c>
      <c r="P70" s="43">
        <f t="shared" si="3"/>
        <v>0.20483600729327053</v>
      </c>
      <c r="Q70" s="62"/>
      <c r="R70" s="44">
        <f t="shared" si="14"/>
        <v>4.2356430598918458</v>
      </c>
      <c r="S70" s="45">
        <f t="shared" si="15"/>
        <v>0.25000000000000056</v>
      </c>
      <c r="T70" s="68"/>
      <c r="U70" s="42">
        <f t="shared" si="4"/>
        <v>1.1461431601170533</v>
      </c>
      <c r="V70" s="63"/>
      <c r="W70" s="46">
        <f t="shared" si="27"/>
        <v>0.10000000000000009</v>
      </c>
      <c r="X70" s="46">
        <f t="shared" si="28"/>
        <v>5.0000000000000044E-2</v>
      </c>
      <c r="Y70" s="46">
        <f t="shared" si="29"/>
        <v>9.9512772157061002E-2</v>
      </c>
      <c r="Z70" s="46">
        <f t="shared" si="19"/>
        <v>5.1598896573559205E-2</v>
      </c>
      <c r="AA70" s="46">
        <f t="shared" si="19"/>
        <v>5.0000000000000044E-2</v>
      </c>
      <c r="AB70" s="46">
        <f t="shared" si="23"/>
        <v>5.1270988541948226E-2</v>
      </c>
      <c r="AC70" s="46">
        <f t="shared" si="20"/>
        <v>5.1054688793716219E-2</v>
      </c>
      <c r="AD70" s="46">
        <f t="shared" si="26"/>
        <v>-4.4072324206182567E-2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3">
      <c r="A71" s="17">
        <f t="shared" si="6"/>
        <v>60</v>
      </c>
      <c r="B71" s="34">
        <f t="shared" si="21"/>
        <v>553.60298098439887</v>
      </c>
      <c r="C71" s="37">
        <f t="shared" si="7"/>
        <v>35.57940170309142</v>
      </c>
      <c r="D71" s="34">
        <f t="shared" si="8"/>
        <v>877.12564798094286</v>
      </c>
      <c r="E71" s="54"/>
      <c r="F71" s="34">
        <f t="shared" si="22"/>
        <v>35.57940170309142</v>
      </c>
      <c r="G71" s="34">
        <f t="shared" si="9"/>
        <v>0.11941071994687567</v>
      </c>
      <c r="H71" s="55"/>
      <c r="I71" s="36">
        <f t="shared" si="24"/>
        <v>0.6311558466665963</v>
      </c>
      <c r="J71" s="34">
        <f t="shared" si="25"/>
        <v>4.056363165869304E-2</v>
      </c>
      <c r="K71" s="54"/>
      <c r="L71" s="34">
        <f t="shared" si="10"/>
        <v>69.158803406182798</v>
      </c>
      <c r="M71" s="34">
        <f t="shared" si="11"/>
        <v>17.78970085154571</v>
      </c>
      <c r="N71" s="34">
        <f t="shared" si="12"/>
        <v>17.78970085154571</v>
      </c>
      <c r="O71" s="34">
        <f t="shared" si="13"/>
        <v>104.73820510927422</v>
      </c>
      <c r="P71" s="43">
        <f t="shared" si="3"/>
        <v>0.20460042416387464</v>
      </c>
      <c r="Q71" s="62"/>
      <c r="R71" s="44">
        <f t="shared" si="14"/>
        <v>4.44742521288644</v>
      </c>
      <c r="S71" s="45">
        <f t="shared" si="15"/>
        <v>0.25000000000000072</v>
      </c>
      <c r="T71" s="68"/>
      <c r="U71" s="42">
        <f t="shared" si="4"/>
        <v>1.1459832589475334</v>
      </c>
      <c r="V71" s="63"/>
      <c r="W71" s="46">
        <f t="shared" si="27"/>
        <v>0.10000000000000009</v>
      </c>
      <c r="X71" s="46">
        <f t="shared" si="28"/>
        <v>5.0000000000000044E-2</v>
      </c>
      <c r="Y71" s="46">
        <f t="shared" si="29"/>
        <v>9.9537076602351782E-2</v>
      </c>
      <c r="Z71" s="46">
        <f t="shared" si="19"/>
        <v>5.1520443373199498E-2</v>
      </c>
      <c r="AA71" s="46">
        <f t="shared" si="19"/>
        <v>5.0000000000000044E-2</v>
      </c>
      <c r="AB71" s="46">
        <f t="shared" si="23"/>
        <v>5.1209001823317779E-2</v>
      </c>
      <c r="AC71" s="46">
        <f t="shared" si="20"/>
        <v>5.1003457579288147E-2</v>
      </c>
      <c r="AD71" s="46">
        <f t="shared" si="26"/>
        <v>-4.4140047712657449E-2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x14ac:dyDescent="0.3">
      <c r="A72" s="17">
        <f t="shared" si="6"/>
        <v>61</v>
      </c>
      <c r="B72" s="34">
        <f t="shared" si="21"/>
        <v>608.96327908283877</v>
      </c>
      <c r="C72" s="37">
        <f t="shared" si="7"/>
        <v>37.358371788245996</v>
      </c>
      <c r="D72" s="34">
        <f t="shared" si="8"/>
        <v>964.45238066863158</v>
      </c>
      <c r="E72" s="54"/>
      <c r="F72" s="34">
        <f t="shared" si="22"/>
        <v>37.358371788245996</v>
      </c>
      <c r="G72" s="34">
        <f t="shared" si="9"/>
        <v>0.11413224496208461</v>
      </c>
      <c r="H72" s="55"/>
      <c r="I72" s="36">
        <f t="shared" si="24"/>
        <v>0.63140834248411437</v>
      </c>
      <c r="J72" s="34">
        <f t="shared" si="25"/>
        <v>3.8735320205593081E-2</v>
      </c>
      <c r="K72" s="54"/>
      <c r="L72" s="34">
        <f t="shared" si="10"/>
        <v>72.71674357649195</v>
      </c>
      <c r="M72" s="34">
        <f t="shared" si="11"/>
        <v>18.679185894122998</v>
      </c>
      <c r="N72" s="34">
        <f t="shared" si="12"/>
        <v>18.679185894122998</v>
      </c>
      <c r="O72" s="34">
        <f t="shared" si="13"/>
        <v>110.07511536473794</v>
      </c>
      <c r="P72" s="43">
        <f t="shared" si="3"/>
        <v>0.20437656252654682</v>
      </c>
      <c r="Q72" s="62"/>
      <c r="R72" s="44">
        <f t="shared" si="14"/>
        <v>4.6697964735307451</v>
      </c>
      <c r="S72" s="45">
        <f t="shared" si="15"/>
        <v>0.24999999999999975</v>
      </c>
      <c r="T72" s="68"/>
      <c r="U72" s="42">
        <f t="shared" si="4"/>
        <v>1.1458312970927587</v>
      </c>
      <c r="V72" s="63"/>
      <c r="W72" s="46">
        <f t="shared" si="27"/>
        <v>0.10000000000000009</v>
      </c>
      <c r="X72" s="46">
        <f t="shared" si="28"/>
        <v>5.0000000000000044E-2</v>
      </c>
      <c r="Y72" s="46">
        <f t="shared" si="29"/>
        <v>9.9560117628194167E-2</v>
      </c>
      <c r="Z72" s="46">
        <f t="shared" si="19"/>
        <v>5.1445947516076673E-2</v>
      </c>
      <c r="AA72" s="46">
        <f t="shared" si="19"/>
        <v>5.0000000000000044E-2</v>
      </c>
      <c r="AB72" s="46">
        <f t="shared" si="23"/>
        <v>5.1150106040968923E-2</v>
      </c>
      <c r="AC72" s="46">
        <f t="shared" si="20"/>
        <v>5.095476144445743E-2</v>
      </c>
      <c r="AD72" s="46">
        <f t="shared" si="26"/>
        <v>-4.4204364458562684E-2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x14ac:dyDescent="0.3">
      <c r="A73" s="17">
        <f t="shared" si="6"/>
        <v>62</v>
      </c>
      <c r="B73" s="34">
        <f t="shared" si="21"/>
        <v>669.85960699112275</v>
      </c>
      <c r="C73" s="37">
        <f t="shared" si="7"/>
        <v>39.226290377658295</v>
      </c>
      <c r="D73" s="34">
        <f t="shared" si="8"/>
        <v>1060.4944446077018</v>
      </c>
      <c r="E73" s="54"/>
      <c r="F73" s="34">
        <f t="shared" si="22"/>
        <v>39.226290377658295</v>
      </c>
      <c r="G73" s="34">
        <f t="shared" si="9"/>
        <v>0.10908012929362096</v>
      </c>
      <c r="H73" s="55"/>
      <c r="I73" s="36">
        <f t="shared" si="24"/>
        <v>0.6316483885391001</v>
      </c>
      <c r="J73" s="34">
        <f t="shared" si="25"/>
        <v>3.6988680682970378E-2</v>
      </c>
      <c r="K73" s="54"/>
      <c r="L73" s="34">
        <f t="shared" si="10"/>
        <v>76.452580755316546</v>
      </c>
      <c r="M73" s="34">
        <f t="shared" si="11"/>
        <v>19.613145188829147</v>
      </c>
      <c r="N73" s="34">
        <f t="shared" si="12"/>
        <v>19.613145188829147</v>
      </c>
      <c r="O73" s="34">
        <f t="shared" si="13"/>
        <v>115.67887113297485</v>
      </c>
      <c r="P73" s="43">
        <f t="shared" si="3"/>
        <v>0.20416381592986219</v>
      </c>
      <c r="Q73" s="62"/>
      <c r="R73" s="44">
        <f t="shared" si="14"/>
        <v>4.9032862972072877</v>
      </c>
      <c r="S73" s="45">
        <f t="shared" si="15"/>
        <v>0.25000000000000006</v>
      </c>
      <c r="T73" s="68"/>
      <c r="U73" s="42">
        <f t="shared" si="4"/>
        <v>1.1456868653568673</v>
      </c>
      <c r="V73" s="63"/>
      <c r="W73" s="46">
        <f t="shared" si="27"/>
        <v>0.10000000000000009</v>
      </c>
      <c r="X73" s="46">
        <f t="shared" si="28"/>
        <v>5.0000000000000044E-2</v>
      </c>
      <c r="Y73" s="46">
        <f t="shared" si="29"/>
        <v>9.9581965749814039E-2</v>
      </c>
      <c r="Z73" s="46">
        <f t="shared" si="19"/>
        <v>5.1375199095581081E-2</v>
      </c>
      <c r="AA73" s="46">
        <f t="shared" si="19"/>
        <v>5.0000000000000044E-2</v>
      </c>
      <c r="AB73" s="46">
        <f t="shared" si="23"/>
        <v>5.1094140631636753E-2</v>
      </c>
      <c r="AC73" s="46">
        <f t="shared" si="20"/>
        <v>5.0908470544579032E-2</v>
      </c>
      <c r="AD73" s="46">
        <f t="shared" si="26"/>
        <v>-4.4265454255648762E-2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3">
      <c r="A74" s="17">
        <f t="shared" si="6"/>
        <v>63</v>
      </c>
      <c r="B74" s="34">
        <f t="shared" si="21"/>
        <v>736.84556769023504</v>
      </c>
      <c r="C74" s="37">
        <f t="shared" si="7"/>
        <v>41.18760489654121</v>
      </c>
      <c r="D74" s="34">
        <f t="shared" si="8"/>
        <v>1166.1225409374538</v>
      </c>
      <c r="E74" s="54"/>
      <c r="F74" s="34">
        <f t="shared" si="22"/>
        <v>41.18760489654121</v>
      </c>
      <c r="G74" s="34">
        <f t="shared" si="9"/>
        <v>0.10424531764208796</v>
      </c>
      <c r="H74" s="55"/>
      <c r="I74" s="36">
        <f t="shared" si="24"/>
        <v>0.63187661829937691</v>
      </c>
      <c r="J74" s="34">
        <f t="shared" si="25"/>
        <v>3.5320134420375938E-2</v>
      </c>
      <c r="K74" s="54"/>
      <c r="L74" s="34">
        <f t="shared" si="10"/>
        <v>80.375209793082377</v>
      </c>
      <c r="M74" s="34">
        <f t="shared" si="11"/>
        <v>20.593802448270605</v>
      </c>
      <c r="N74" s="34">
        <f t="shared" si="12"/>
        <v>20.593802448270605</v>
      </c>
      <c r="O74" s="34">
        <f t="shared" si="13"/>
        <v>121.56281468962359</v>
      </c>
      <c r="P74" s="43">
        <f t="shared" si="3"/>
        <v>0.20396161149961398</v>
      </c>
      <c r="Q74" s="62"/>
      <c r="R74" s="44">
        <f t="shared" si="14"/>
        <v>5.1484506120676521</v>
      </c>
      <c r="S74" s="45">
        <f t="shared" si="15"/>
        <v>0.25000000000000006</v>
      </c>
      <c r="T74" s="68"/>
      <c r="U74" s="42">
        <f t="shared" si="4"/>
        <v>1.1455495770525301</v>
      </c>
      <c r="V74" s="63"/>
      <c r="W74" s="46">
        <f t="shared" si="27"/>
        <v>0.10000000000000009</v>
      </c>
      <c r="X74" s="46">
        <f t="shared" si="28"/>
        <v>5.0000000000000044E-2</v>
      </c>
      <c r="Y74" s="46">
        <f t="shared" si="29"/>
        <v>9.9602687092647635E-2</v>
      </c>
      <c r="Z74" s="46">
        <f t="shared" si="19"/>
        <v>5.1308000318786462E-2</v>
      </c>
      <c r="AA74" s="46">
        <f t="shared" si="19"/>
        <v>5.0000000000000044E-2</v>
      </c>
      <c r="AB74" s="46">
        <f t="shared" si="23"/>
        <v>5.1040953982465442E-2</v>
      </c>
      <c r="AC74" s="46">
        <f t="shared" si="20"/>
        <v>5.0864462101164909E-2</v>
      </c>
      <c r="AD74" s="46">
        <f t="shared" si="26"/>
        <v>-4.4323486622560693E-2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3">
      <c r="A75" s="17">
        <f t="shared" si="6"/>
        <v>64</v>
      </c>
      <c r="B75" s="34">
        <f t="shared" si="21"/>
        <v>810.53012445925856</v>
      </c>
      <c r="C75" s="37">
        <f t="shared" si="7"/>
        <v>43.24698514136827</v>
      </c>
      <c r="D75" s="34">
        <f t="shared" si="8"/>
        <v>1282.2944015154837</v>
      </c>
      <c r="E75" s="54"/>
      <c r="F75" s="34">
        <f t="shared" si="22"/>
        <v>43.24698514136827</v>
      </c>
      <c r="G75" s="34">
        <f t="shared" si="9"/>
        <v>9.9619054152567235E-2</v>
      </c>
      <c r="H75" s="55"/>
      <c r="I75" s="36">
        <f t="shared" si="24"/>
        <v>0.63209363115157557</v>
      </c>
      <c r="J75" s="34">
        <f t="shared" si="25"/>
        <v>3.3726252793630451E-2</v>
      </c>
      <c r="K75" s="54"/>
      <c r="L75" s="34">
        <f t="shared" si="10"/>
        <v>84.493970282736498</v>
      </c>
      <c r="M75" s="34">
        <f t="shared" si="11"/>
        <v>21.623492570684135</v>
      </c>
      <c r="N75" s="34">
        <f t="shared" si="12"/>
        <v>21.623492570684135</v>
      </c>
      <c r="O75" s="34">
        <f t="shared" si="13"/>
        <v>127.74095542410477</v>
      </c>
      <c r="P75" s="43">
        <f t="shared" si="3"/>
        <v>0.20376940787354222</v>
      </c>
      <c r="Q75" s="62"/>
      <c r="R75" s="44">
        <f t="shared" si="14"/>
        <v>5.405873142671048</v>
      </c>
      <c r="S75" s="45">
        <f t="shared" si="15"/>
        <v>0.25000000000000067</v>
      </c>
      <c r="T75" s="68"/>
      <c r="U75" s="42">
        <f t="shared" si="4"/>
        <v>1.1454190666299782</v>
      </c>
      <c r="V75" s="63"/>
      <c r="W75" s="46">
        <f t="shared" si="27"/>
        <v>0.10000000000000009</v>
      </c>
      <c r="X75" s="46">
        <f t="shared" si="28"/>
        <v>5.0000000000000044E-2</v>
      </c>
      <c r="Y75" s="46">
        <f t="shared" si="29"/>
        <v>9.9622343707238992E-2</v>
      </c>
      <c r="Z75" s="46">
        <f t="shared" si="19"/>
        <v>5.1244164715183338E-2</v>
      </c>
      <c r="AA75" s="46">
        <f t="shared" si="19"/>
        <v>5.0000000000000044E-2</v>
      </c>
      <c r="AB75" s="46">
        <f t="shared" si="23"/>
        <v>5.0990402874903529E-2</v>
      </c>
      <c r="AC75" s="46">
        <f t="shared" si="20"/>
        <v>5.0822619978447392E-2</v>
      </c>
      <c r="AD75" s="46">
        <f t="shared" si="26"/>
        <v>-4.4378621449496336E-2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3">
      <c r="A76" s="17">
        <f t="shared" si="6"/>
        <v>65</v>
      </c>
      <c r="B76" s="34">
        <f t="shared" si="21"/>
        <v>891.58313690518446</v>
      </c>
      <c r="C76" s="37">
        <f t="shared" si="7"/>
        <v>45.409334398436684</v>
      </c>
      <c r="D76" s="34">
        <f t="shared" si="8"/>
        <v>1410.0634901008573</v>
      </c>
      <c r="E76" s="54"/>
      <c r="F76" s="34">
        <f t="shared" si="22"/>
        <v>45.409334398436684</v>
      </c>
      <c r="G76" s="34">
        <f t="shared" si="9"/>
        <v>9.5192878999873345E-2</v>
      </c>
      <c r="H76" s="55"/>
      <c r="I76" s="36">
        <f t="shared" ref="I76:I111" si="30">B76/D76</f>
        <v>0.63229999440763651</v>
      </c>
      <c r="J76" s="34">
        <f t="shared" ref="J76:J111" si="31">C76/D76</f>
        <v>3.2203751616311053E-2</v>
      </c>
      <c r="K76" s="54"/>
      <c r="L76" s="34">
        <f t="shared" si="10"/>
        <v>88.818668796873339</v>
      </c>
      <c r="M76" s="34">
        <f t="shared" si="11"/>
        <v>22.704667199218342</v>
      </c>
      <c r="N76" s="34">
        <f t="shared" si="12"/>
        <v>22.704667199218342</v>
      </c>
      <c r="O76" s="34">
        <f t="shared" si="13"/>
        <v>134.22800319531001</v>
      </c>
      <c r="P76" s="43">
        <f t="shared" ref="P76:P112" si="32">N76/(L76+M76)</f>
        <v>0.20358669328196949</v>
      </c>
      <c r="Q76" s="62"/>
      <c r="R76" s="44">
        <f t="shared" si="14"/>
        <v>5.6761667998046015</v>
      </c>
      <c r="S76" s="45">
        <f t="shared" si="15"/>
        <v>0.25000000000000072</v>
      </c>
      <c r="T76" s="68"/>
      <c r="U76" s="42">
        <f t="shared" ref="U76:U111" si="33">O76/(L77+M77)</f>
        <v>1.1452949884016912</v>
      </c>
      <c r="V76" s="63"/>
      <c r="W76" s="46">
        <f t="shared" si="27"/>
        <v>0.10000000000000009</v>
      </c>
      <c r="X76" s="46">
        <f t="shared" si="28"/>
        <v>5.0000000000000044E-2</v>
      </c>
      <c r="Y76" s="46">
        <f t="shared" si="29"/>
        <v>9.9640993857860849E-2</v>
      </c>
      <c r="Z76" s="46">
        <f t="shared" si="19"/>
        <v>5.1183516405554075E-2</v>
      </c>
      <c r="AA76" s="46">
        <f t="shared" si="19"/>
        <v>5.0000000000000044E-2</v>
      </c>
      <c r="AB76" s="46">
        <f t="shared" si="23"/>
        <v>5.0942351968385591E-2</v>
      </c>
      <c r="AC76" s="46">
        <f t="shared" si="20"/>
        <v>5.0782834288877865E-2</v>
      </c>
      <c r="AD76" s="46">
        <f t="shared" si="26"/>
        <v>-4.4431009613032146E-2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3">
      <c r="A77" s="17">
        <f t="shared" ref="A77:A112" si="34">1+A76</f>
        <v>66</v>
      </c>
      <c r="B77" s="34">
        <f t="shared" si="21"/>
        <v>980.74145059570299</v>
      </c>
      <c r="C77" s="37">
        <f t="shared" ref="C77:C112" si="35">F77/A$7</f>
        <v>47.679801118358519</v>
      </c>
      <c r="D77" s="34">
        <f t="shared" ref="D77:D112" si="36">(G76*B77+F77)/G77</f>
        <v>1550.5885735664829</v>
      </c>
      <c r="E77" s="54"/>
      <c r="F77" s="34">
        <f t="shared" si="22"/>
        <v>47.679801118358519</v>
      </c>
      <c r="G77" s="34">
        <f t="shared" ref="G77:G112" si="37">(F$7*F77*D$7+(1+D$7)*G76*B77-F78+F77)/(B78*(1+D$7))</f>
        <v>9.0958624202081645E-2</v>
      </c>
      <c r="H77" s="55"/>
      <c r="I77" s="36">
        <f t="shared" si="30"/>
        <v>0.63249624517734959</v>
      </c>
      <c r="J77" s="34">
        <f t="shared" si="31"/>
        <v>3.0749485667039972E-2</v>
      </c>
      <c r="K77" s="54"/>
      <c r="L77" s="34">
        <f t="shared" ref="L77:L112" si="38">G76*B77</f>
        <v>93.359602236717024</v>
      </c>
      <c r="M77" s="34">
        <f t="shared" ref="M77:M112" si="39">F77/(1+D$7)</f>
        <v>23.839900559179259</v>
      </c>
      <c r="N77" s="34">
        <f t="shared" ref="N77:N112" si="40">F77-M77</f>
        <v>23.839900559179259</v>
      </c>
      <c r="O77" s="34">
        <f t="shared" ref="O77:O112" si="41">SUM(L77:N77)</f>
        <v>141.03940335507554</v>
      </c>
      <c r="P77" s="43">
        <f t="shared" si="32"/>
        <v>0.20341298376236805</v>
      </c>
      <c r="Q77" s="62"/>
      <c r="R77" s="44">
        <f t="shared" ref="R77:R112" si="42">L78-L77+M78-M77</f>
        <v>5.9599751397948175</v>
      </c>
      <c r="S77" s="45">
        <f t="shared" ref="S77:S112" si="43">R77/N77</f>
        <v>0.25000000000000011</v>
      </c>
      <c r="T77" s="68"/>
      <c r="U77" s="42">
        <f t="shared" si="33"/>
        <v>1.1451770153550067</v>
      </c>
      <c r="V77" s="63"/>
      <c r="W77" s="46">
        <f t="shared" ref="W77:W111" si="44">B77/B76-1</f>
        <v>0.10000000000000009</v>
      </c>
      <c r="X77" s="46">
        <f t="shared" ref="X77:X111" si="45">C77/C76-1</f>
        <v>5.0000000000000044E-2</v>
      </c>
      <c r="Y77" s="46">
        <f t="shared" ref="Y77:Y111" si="46">D77/D76-1</f>
        <v>9.965869228737656E-2</v>
      </c>
      <c r="Z77" s="46">
        <f t="shared" ref="Z77:AA112" si="47">L77/L76-1</f>
        <v>5.1125889425664761E-2</v>
      </c>
      <c r="AA77" s="46">
        <f t="shared" si="47"/>
        <v>5.0000000000000044E-2</v>
      </c>
      <c r="AB77" s="46">
        <f t="shared" si="23"/>
        <v>5.0896673320492525E-2</v>
      </c>
      <c r="AC77" s="46">
        <f t="shared" ref="AC77:AC112" si="48">O77/O76-1</f>
        <v>5.07450010252668E-2</v>
      </c>
      <c r="AD77" s="46">
        <f t="shared" ref="AD77:AD111" si="49">G77/G76-1</f>
        <v>-4.448079354546397E-2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3">
      <c r="A78" s="17">
        <f t="shared" si="34"/>
        <v>67</v>
      </c>
      <c r="B78" s="34">
        <f t="shared" ref="B78:B112" si="50">B77*(1+B$7)</f>
        <v>1078.8155956552735</v>
      </c>
      <c r="C78" s="37">
        <f t="shared" si="35"/>
        <v>50.063791174276446</v>
      </c>
      <c r="D78" s="34">
        <f t="shared" si="36"/>
        <v>1705.1442501392985</v>
      </c>
      <c r="E78" s="54"/>
      <c r="F78" s="34">
        <f t="shared" ref="F78:F112" si="51">F77*(1+C$7)</f>
        <v>50.063791174276446</v>
      </c>
      <c r="G78" s="34">
        <f t="shared" si="37"/>
        <v>8.6908408781675286E-2</v>
      </c>
      <c r="H78" s="55"/>
      <c r="I78" s="36">
        <f t="shared" si="30"/>
        <v>0.63268289211727491</v>
      </c>
      <c r="J78" s="34">
        <f t="shared" si="31"/>
        <v>2.9360443358493912E-2</v>
      </c>
      <c r="K78" s="54"/>
      <c r="L78" s="34">
        <f t="shared" si="38"/>
        <v>98.127582348552878</v>
      </c>
      <c r="M78" s="34">
        <f t="shared" si="39"/>
        <v>25.031895587138223</v>
      </c>
      <c r="N78" s="34">
        <f t="shared" si="40"/>
        <v>25.031895587138223</v>
      </c>
      <c r="O78" s="34">
        <f t="shared" si="41"/>
        <v>148.19137352282934</v>
      </c>
      <c r="P78" s="43">
        <f t="shared" si="32"/>
        <v>0.20324782149700948</v>
      </c>
      <c r="Q78" s="62"/>
      <c r="R78" s="44">
        <f t="shared" si="42"/>
        <v>6.2579738967845699</v>
      </c>
      <c r="S78" s="45">
        <f t="shared" si="43"/>
        <v>0.25000000000000056</v>
      </c>
      <c r="T78" s="68"/>
      <c r="U78" s="42">
        <f t="shared" si="33"/>
        <v>1.1450648380456103</v>
      </c>
      <c r="V78" s="63"/>
      <c r="W78" s="46">
        <f t="shared" si="44"/>
        <v>0.10000000000000009</v>
      </c>
      <c r="X78" s="46">
        <f t="shared" si="45"/>
        <v>5.0000000000000044E-2</v>
      </c>
      <c r="Y78" s="46">
        <f t="shared" si="46"/>
        <v>9.9675490460583438E-2</v>
      </c>
      <c r="Z78" s="46">
        <f t="shared" si="47"/>
        <v>5.1071127099989733E-2</v>
      </c>
      <c r="AA78" s="46">
        <f t="shared" si="47"/>
        <v>5.0000000000000044E-2</v>
      </c>
      <c r="AB78" s="46">
        <f t="shared" ref="AB78:AB112" si="52">(L78+M78)/(L77+M77)-1</f>
        <v>5.0853245940592151E-2</v>
      </c>
      <c r="AC78" s="46">
        <f t="shared" si="48"/>
        <v>5.0709021717486147E-2</v>
      </c>
      <c r="AD78" s="46">
        <f t="shared" si="49"/>
        <v>-4.4528107762580538E-2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3">
      <c r="A79" s="17">
        <f t="shared" si="34"/>
        <v>68</v>
      </c>
      <c r="B79" s="34">
        <f t="shared" si="50"/>
        <v>1186.6971552208008</v>
      </c>
      <c r="C79" s="37">
        <f t="shared" si="35"/>
        <v>52.566980732990274</v>
      </c>
      <c r="D79" s="34">
        <f t="shared" si="36"/>
        <v>1875.1325303665517</v>
      </c>
      <c r="E79" s="54"/>
      <c r="F79" s="34">
        <f t="shared" si="51"/>
        <v>52.566980732990274</v>
      </c>
      <c r="G79" s="34">
        <f t="shared" si="37"/>
        <v>8.3034633380571946E-2</v>
      </c>
      <c r="H79" s="55"/>
      <c r="I79" s="36">
        <f t="shared" si="30"/>
        <v>0.63286041706546725</v>
      </c>
      <c r="J79" s="34">
        <f t="shared" si="31"/>
        <v>2.8033741552504803E-2</v>
      </c>
      <c r="K79" s="54"/>
      <c r="L79" s="34">
        <f t="shared" si="38"/>
        <v>103.13396146598053</v>
      </c>
      <c r="M79" s="34">
        <f t="shared" si="39"/>
        <v>26.283490366495137</v>
      </c>
      <c r="N79" s="34">
        <f t="shared" si="40"/>
        <v>26.283490366495137</v>
      </c>
      <c r="O79" s="34">
        <f t="shared" si="41"/>
        <v>155.70094219897081</v>
      </c>
      <c r="P79" s="43">
        <f t="shared" si="32"/>
        <v>0.20309077326385455</v>
      </c>
      <c r="Q79" s="62"/>
      <c r="R79" s="44">
        <f t="shared" si="42"/>
        <v>6.5708725916237896</v>
      </c>
      <c r="S79" s="45">
        <f t="shared" si="43"/>
        <v>0.25000000000000022</v>
      </c>
      <c r="T79" s="68"/>
      <c r="U79" s="42">
        <f t="shared" si="33"/>
        <v>1.1449581635655328</v>
      </c>
      <c r="V79" s="63"/>
      <c r="W79" s="46">
        <f t="shared" si="44"/>
        <v>0.10000000000000009</v>
      </c>
      <c r="X79" s="46">
        <f t="shared" si="45"/>
        <v>5.0000000000000044E-2</v>
      </c>
      <c r="Y79" s="46">
        <f t="shared" si="46"/>
        <v>9.9691436788040821E-2</v>
      </c>
      <c r="Z79" s="46">
        <f t="shared" si="47"/>
        <v>5.101908146116152E-2</v>
      </c>
      <c r="AA79" s="46">
        <f t="shared" si="47"/>
        <v>5.0000000000000044E-2</v>
      </c>
      <c r="AB79" s="46">
        <f t="shared" si="52"/>
        <v>5.0811955374252538E-2</v>
      </c>
      <c r="AC79" s="46">
        <f t="shared" si="48"/>
        <v>5.0674803111832922E-2</v>
      </c>
      <c r="AD79" s="46">
        <f t="shared" si="49"/>
        <v>-4.4573079353400047E-2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3">
      <c r="A80" s="17">
        <f t="shared" si="34"/>
        <v>69</v>
      </c>
      <c r="B80" s="34">
        <f t="shared" si="50"/>
        <v>1305.366870742881</v>
      </c>
      <c r="C80" s="37">
        <f t="shared" si="35"/>
        <v>55.195329769639791</v>
      </c>
      <c r="D80" s="34">
        <f t="shared" si="36"/>
        <v>2062.0955760760653</v>
      </c>
      <c r="E80" s="54"/>
      <c r="F80" s="34">
        <f t="shared" si="51"/>
        <v>55.195329769639791</v>
      </c>
      <c r="G80" s="34">
        <f t="shared" si="37"/>
        <v>7.9329974423496416E-2</v>
      </c>
      <c r="H80" s="55"/>
      <c r="I80" s="36">
        <f t="shared" si="30"/>
        <v>0.63302927657060715</v>
      </c>
      <c r="J80" s="34">
        <f t="shared" si="31"/>
        <v>2.6766620524287368E-2</v>
      </c>
      <c r="K80" s="54"/>
      <c r="L80" s="34">
        <f t="shared" si="38"/>
        <v>108.39065953927957</v>
      </c>
      <c r="M80" s="34">
        <f t="shared" si="39"/>
        <v>27.597664884819896</v>
      </c>
      <c r="N80" s="34">
        <f t="shared" si="40"/>
        <v>27.597664884819896</v>
      </c>
      <c r="O80" s="34">
        <f t="shared" si="41"/>
        <v>163.58598930891935</v>
      </c>
      <c r="P80" s="43">
        <f t="shared" si="32"/>
        <v>0.20294142899174597</v>
      </c>
      <c r="Q80" s="62"/>
      <c r="R80" s="44">
        <f t="shared" si="42"/>
        <v>6.8994162212049694</v>
      </c>
      <c r="S80" s="45">
        <f t="shared" si="43"/>
        <v>0.24999999999999983</v>
      </c>
      <c r="T80" s="68"/>
      <c r="U80" s="42">
        <f t="shared" si="33"/>
        <v>1.144856714579839</v>
      </c>
      <c r="V80" s="63"/>
      <c r="W80" s="46">
        <f t="shared" si="44"/>
        <v>0.10000000000000009</v>
      </c>
      <c r="X80" s="46">
        <f t="shared" si="45"/>
        <v>5.0000000000000044E-2</v>
      </c>
      <c r="Y80" s="46">
        <f t="shared" si="46"/>
        <v>9.9706576832180538E-2</v>
      </c>
      <c r="Z80" s="46">
        <f t="shared" si="47"/>
        <v>5.0969612711259993E-2</v>
      </c>
      <c r="AA80" s="46">
        <f t="shared" si="47"/>
        <v>5.0000000000000044E-2</v>
      </c>
      <c r="AB80" s="46">
        <f t="shared" si="52"/>
        <v>5.0772693315963568E-2</v>
      </c>
      <c r="AC80" s="46">
        <f t="shared" si="48"/>
        <v>5.0642256871330948E-2</v>
      </c>
      <c r="AD80" s="46">
        <f t="shared" si="49"/>
        <v>-4.4615828435057847E-2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x14ac:dyDescent="0.3">
      <c r="A81" s="17">
        <f t="shared" si="34"/>
        <v>70</v>
      </c>
      <c r="B81" s="34">
        <f t="shared" si="50"/>
        <v>1435.9035578171693</v>
      </c>
      <c r="C81" s="37">
        <f t="shared" si="35"/>
        <v>57.955096258121785</v>
      </c>
      <c r="D81" s="34">
        <f t="shared" si="36"/>
        <v>2267.7297131249529</v>
      </c>
      <c r="E81" s="54"/>
      <c r="F81" s="34">
        <f t="shared" si="51"/>
        <v>57.955096258121785</v>
      </c>
      <c r="G81" s="34">
        <f t="shared" si="37"/>
        <v>7.5787377913540385E-2</v>
      </c>
      <c r="H81" s="55"/>
      <c r="I81" s="36">
        <f t="shared" si="30"/>
        <v>0.63318990332339065</v>
      </c>
      <c r="J81" s="34">
        <f t="shared" si="31"/>
        <v>2.5556439077679641E-2</v>
      </c>
      <c r="K81" s="54"/>
      <c r="L81" s="34">
        <f t="shared" si="38"/>
        <v>113.91019251624354</v>
      </c>
      <c r="M81" s="34">
        <f t="shared" si="39"/>
        <v>28.977548129060892</v>
      </c>
      <c r="N81" s="34">
        <f t="shared" si="40"/>
        <v>28.977548129060892</v>
      </c>
      <c r="O81" s="34">
        <f t="shared" si="41"/>
        <v>171.86528877436533</v>
      </c>
      <c r="P81" s="43">
        <f t="shared" si="32"/>
        <v>0.20279940041177458</v>
      </c>
      <c r="Q81" s="62"/>
      <c r="R81" s="44">
        <f t="shared" si="42"/>
        <v>7.2443870322652089</v>
      </c>
      <c r="S81" s="45">
        <f t="shared" si="43"/>
        <v>0.2499999999999995</v>
      </c>
      <c r="T81" s="68"/>
      <c r="U81" s="42">
        <f t="shared" si="33"/>
        <v>1.1447602284267282</v>
      </c>
      <c r="V81" s="63"/>
      <c r="W81" s="46">
        <f t="shared" si="44"/>
        <v>0.10000000000000009</v>
      </c>
      <c r="X81" s="46">
        <f t="shared" si="45"/>
        <v>5.0000000000000044E-2</v>
      </c>
      <c r="Y81" s="46">
        <f t="shared" si="46"/>
        <v>9.9720953497308917E-2</v>
      </c>
      <c r="Z81" s="46">
        <f t="shared" si="47"/>
        <v>5.0922588721436401E-2</v>
      </c>
      <c r="AA81" s="46">
        <f t="shared" si="47"/>
        <v>5.0000000000000044E-2</v>
      </c>
      <c r="AB81" s="46">
        <f t="shared" si="52"/>
        <v>5.0735357247936541E-2</v>
      </c>
      <c r="AC81" s="46">
        <f t="shared" si="48"/>
        <v>5.0611299295388656E-2</v>
      </c>
      <c r="AD81" s="46">
        <f t="shared" si="49"/>
        <v>-4.4656468575726249E-2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x14ac:dyDescent="0.3">
      <c r="A82" s="17">
        <f t="shared" si="34"/>
        <v>71</v>
      </c>
      <c r="B82" s="34">
        <f t="shared" si="50"/>
        <v>1579.4939135988864</v>
      </c>
      <c r="C82" s="37">
        <f t="shared" si="35"/>
        <v>60.852851071027878</v>
      </c>
      <c r="D82" s="34">
        <f t="shared" si="36"/>
        <v>2493.9008453104693</v>
      </c>
      <c r="E82" s="54"/>
      <c r="F82" s="34">
        <f t="shared" si="51"/>
        <v>60.852851071027878</v>
      </c>
      <c r="G82" s="34">
        <f t="shared" si="37"/>
        <v>7.2400052934183751E-2</v>
      </c>
      <c r="H82" s="55"/>
      <c r="I82" s="36">
        <f t="shared" si="30"/>
        <v>0.63334270749735955</v>
      </c>
      <c r="J82" s="34">
        <f t="shared" si="31"/>
        <v>2.4400669812296494E-2</v>
      </c>
      <c r="K82" s="54"/>
      <c r="L82" s="34">
        <f t="shared" si="38"/>
        <v>119.7057021420557</v>
      </c>
      <c r="M82" s="34">
        <f t="shared" si="39"/>
        <v>30.426425535513939</v>
      </c>
      <c r="N82" s="34">
        <f t="shared" si="40"/>
        <v>30.426425535513939</v>
      </c>
      <c r="O82" s="34">
        <f t="shared" si="41"/>
        <v>180.55855321308357</v>
      </c>
      <c r="P82" s="43">
        <f t="shared" si="32"/>
        <v>0.2026643197974192</v>
      </c>
      <c r="Q82" s="62"/>
      <c r="R82" s="44">
        <f t="shared" si="42"/>
        <v>7.606606383878475</v>
      </c>
      <c r="S82" s="45">
        <f t="shared" si="43"/>
        <v>0.24999999999999967</v>
      </c>
      <c r="T82" s="68"/>
      <c r="U82" s="42">
        <f t="shared" si="33"/>
        <v>1.1446684562762237</v>
      </c>
      <c r="V82" s="63"/>
      <c r="W82" s="46">
        <f t="shared" si="44"/>
        <v>0.10000000000000009</v>
      </c>
      <c r="X82" s="46">
        <f t="shared" si="45"/>
        <v>5.0000000000000044E-2</v>
      </c>
      <c r="Y82" s="46">
        <f t="shared" si="46"/>
        <v>9.9734607204952308E-2</v>
      </c>
      <c r="Z82" s="46">
        <f t="shared" si="47"/>
        <v>5.0877884566701281E-2</v>
      </c>
      <c r="AA82" s="46">
        <f t="shared" si="47"/>
        <v>5.0000000000000044E-2</v>
      </c>
      <c r="AB82" s="46">
        <f t="shared" si="52"/>
        <v>5.0699850102943422E-2</v>
      </c>
      <c r="AC82" s="46">
        <f t="shared" si="48"/>
        <v>5.0581851057378335E-2</v>
      </c>
      <c r="AD82" s="46">
        <f t="shared" si="49"/>
        <v>-4.4695107188177929E-2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x14ac:dyDescent="0.3">
      <c r="A83" s="17">
        <f t="shared" si="34"/>
        <v>72</v>
      </c>
      <c r="B83" s="34">
        <f t="shared" si="50"/>
        <v>1737.4433049587751</v>
      </c>
      <c r="C83" s="37">
        <f t="shared" si="35"/>
        <v>63.895493624579274</v>
      </c>
      <c r="D83" s="34">
        <f t="shared" si="36"/>
        <v>2742.6614095537971</v>
      </c>
      <c r="E83" s="54"/>
      <c r="F83" s="34">
        <f t="shared" si="51"/>
        <v>63.895493624579274</v>
      </c>
      <c r="G83" s="34">
        <f t="shared" si="37"/>
        <v>6.9161464923443758E-2</v>
      </c>
      <c r="H83" s="55"/>
      <c r="I83" s="36">
        <f t="shared" si="30"/>
        <v>0.63348807800574969</v>
      </c>
      <c r="J83" s="34">
        <f t="shared" si="31"/>
        <v>2.3296894542653157E-2</v>
      </c>
      <c r="K83" s="54"/>
      <c r="L83" s="34">
        <f t="shared" si="38"/>
        <v>125.79098724915848</v>
      </c>
      <c r="M83" s="34">
        <f t="shared" si="39"/>
        <v>31.947746812289637</v>
      </c>
      <c r="N83" s="34">
        <f t="shared" si="40"/>
        <v>31.947746812289637</v>
      </c>
      <c r="O83" s="34">
        <f t="shared" si="41"/>
        <v>189.68648087373774</v>
      </c>
      <c r="P83" s="43">
        <f t="shared" si="32"/>
        <v>0.20253583878671294</v>
      </c>
      <c r="Q83" s="62"/>
      <c r="R83" s="44">
        <f t="shared" si="42"/>
        <v>7.986936703072395</v>
      </c>
      <c r="S83" s="45">
        <f t="shared" si="43"/>
        <v>0.24999999999999956</v>
      </c>
      <c r="T83" s="68"/>
      <c r="U83" s="42">
        <f t="shared" si="33"/>
        <v>1.1445811623430573</v>
      </c>
      <c r="V83" s="63"/>
      <c r="W83" s="46">
        <f t="shared" si="44"/>
        <v>0.10000000000000009</v>
      </c>
      <c r="X83" s="46">
        <f t="shared" si="45"/>
        <v>5.0000000000000044E-2</v>
      </c>
      <c r="Y83" s="46">
        <f t="shared" si="46"/>
        <v>9.9747576055839282E-2</v>
      </c>
      <c r="Z83" s="46">
        <f t="shared" si="47"/>
        <v>5.0835382093004311E-2</v>
      </c>
      <c r="AA83" s="46">
        <f t="shared" si="47"/>
        <v>5.0000000000000044E-2</v>
      </c>
      <c r="AB83" s="46">
        <f t="shared" si="52"/>
        <v>5.0666079949354792E-2</v>
      </c>
      <c r="AC83" s="46">
        <f t="shared" si="48"/>
        <v>5.0553836958817211E-2</v>
      </c>
      <c r="AD83" s="46">
        <f t="shared" si="49"/>
        <v>-4.4731845896356925E-2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x14ac:dyDescent="0.3">
      <c r="A84" s="17">
        <f t="shared" si="34"/>
        <v>73</v>
      </c>
      <c r="B84" s="34">
        <f t="shared" si="50"/>
        <v>1911.1876354546528</v>
      </c>
      <c r="C84" s="37">
        <f t="shared" si="35"/>
        <v>67.090268305808237</v>
      </c>
      <c r="D84" s="34">
        <f t="shared" si="36"/>
        <v>3016.2690264783992</v>
      </c>
      <c r="E84" s="54"/>
      <c r="F84" s="34">
        <f t="shared" si="51"/>
        <v>67.090268305808237</v>
      </c>
      <c r="G84" s="34">
        <f t="shared" si="37"/>
        <v>6.6065328778076651E-2</v>
      </c>
      <c r="H84" s="55"/>
      <c r="I84" s="36">
        <f t="shared" si="30"/>
        <v>0.63362638368038149</v>
      </c>
      <c r="J84" s="34">
        <f t="shared" si="31"/>
        <v>2.2242799868597431E-2</v>
      </c>
      <c r="K84" s="54"/>
      <c r="L84" s="34">
        <f t="shared" si="38"/>
        <v>132.18053661161639</v>
      </c>
      <c r="M84" s="34">
        <f t="shared" si="39"/>
        <v>33.545134152904119</v>
      </c>
      <c r="N84" s="34">
        <f t="shared" si="40"/>
        <v>33.545134152904119</v>
      </c>
      <c r="O84" s="34">
        <f t="shared" si="41"/>
        <v>199.27080491742464</v>
      </c>
      <c r="P84" s="43">
        <f t="shared" si="32"/>
        <v>0.20241362728028039</v>
      </c>
      <c r="Q84" s="62"/>
      <c r="R84" s="44">
        <f t="shared" si="42"/>
        <v>8.3862835382260315</v>
      </c>
      <c r="S84" s="45">
        <f t="shared" si="43"/>
        <v>0.25000000000000006</v>
      </c>
      <c r="T84" s="68"/>
      <c r="U84" s="42">
        <f t="shared" si="33"/>
        <v>1.1444981231497282</v>
      </c>
      <c r="V84" s="63"/>
      <c r="W84" s="46">
        <f t="shared" si="44"/>
        <v>0.10000000000000009</v>
      </c>
      <c r="X84" s="46">
        <f t="shared" si="45"/>
        <v>5.0000000000000044E-2</v>
      </c>
      <c r="Y84" s="46">
        <f t="shared" si="46"/>
        <v>9.9759895979691926E-2</v>
      </c>
      <c r="Z84" s="46">
        <f t="shared" si="47"/>
        <v>5.0794969514007526E-2</v>
      </c>
      <c r="AA84" s="46">
        <f t="shared" si="47"/>
        <v>5.0000000000000044E-2</v>
      </c>
      <c r="AB84" s="46">
        <f t="shared" si="52"/>
        <v>5.0633959696678277E-2</v>
      </c>
      <c r="AC84" s="46">
        <f t="shared" si="48"/>
        <v>5.0527185698945987E-2</v>
      </c>
      <c r="AD84" s="46">
        <f t="shared" si="49"/>
        <v>-4.4766780877100953E-2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x14ac:dyDescent="0.3">
      <c r="A85" s="17">
        <f t="shared" si="34"/>
        <v>74</v>
      </c>
      <c r="B85" s="34">
        <f t="shared" si="50"/>
        <v>2102.3063990001183</v>
      </c>
      <c r="C85" s="37">
        <f t="shared" si="35"/>
        <v>70.44478172109865</v>
      </c>
      <c r="D85" s="34">
        <f t="shared" si="36"/>
        <v>3317.2070159164732</v>
      </c>
      <c r="E85" s="54"/>
      <c r="F85" s="34">
        <f t="shared" si="51"/>
        <v>70.44478172109865</v>
      </c>
      <c r="G85" s="34">
        <f t="shared" si="37"/>
        <v>6.3105601838799097E-2</v>
      </c>
      <c r="H85" s="55"/>
      <c r="I85" s="36">
        <f t="shared" si="30"/>
        <v>0.63375797437812187</v>
      </c>
      <c r="J85" s="34">
        <f t="shared" si="31"/>
        <v>2.12361728957806E-2</v>
      </c>
      <c r="K85" s="54"/>
      <c r="L85" s="34">
        <f t="shared" si="38"/>
        <v>138.88956344219721</v>
      </c>
      <c r="M85" s="34">
        <f t="shared" si="39"/>
        <v>35.222390860549325</v>
      </c>
      <c r="N85" s="34">
        <f t="shared" si="40"/>
        <v>35.222390860549325</v>
      </c>
      <c r="O85" s="34">
        <f t="shared" si="41"/>
        <v>209.33434516329586</v>
      </c>
      <c r="P85" s="43">
        <f t="shared" si="32"/>
        <v>0.20229737240961926</v>
      </c>
      <c r="Q85" s="62"/>
      <c r="R85" s="44">
        <f t="shared" si="42"/>
        <v>8.8055977151373455</v>
      </c>
      <c r="S85" s="45">
        <f t="shared" si="43"/>
        <v>0.25000000000000039</v>
      </c>
      <c r="T85" s="68"/>
      <c r="U85" s="42">
        <f t="shared" si="33"/>
        <v>1.144419126836058</v>
      </c>
      <c r="V85" s="63"/>
      <c r="W85" s="46">
        <f t="shared" si="44"/>
        <v>0.10000000000000009</v>
      </c>
      <c r="X85" s="46">
        <f t="shared" si="45"/>
        <v>5.0000000000000044E-2</v>
      </c>
      <c r="Y85" s="46">
        <f t="shared" si="46"/>
        <v>9.9771600873888255E-2</v>
      </c>
      <c r="Z85" s="46">
        <f t="shared" si="47"/>
        <v>5.0756541035189118E-2</v>
      </c>
      <c r="AA85" s="46">
        <f t="shared" si="47"/>
        <v>5.0000000000000044E-2</v>
      </c>
      <c r="AB85" s="46">
        <f t="shared" si="52"/>
        <v>5.0603406820070029E-2</v>
      </c>
      <c r="AC85" s="46">
        <f t="shared" si="48"/>
        <v>5.050182965859662E-2</v>
      </c>
      <c r="AD85" s="46">
        <f t="shared" si="49"/>
        <v>-4.4800003178970371E-2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3">
      <c r="A86" s="17">
        <f t="shared" si="34"/>
        <v>75</v>
      </c>
      <c r="B86" s="34">
        <f t="shared" si="50"/>
        <v>2312.5370389001305</v>
      </c>
      <c r="C86" s="37">
        <f t="shared" si="35"/>
        <v>73.967020807153588</v>
      </c>
      <c r="D86" s="34">
        <f t="shared" si="36"/>
        <v>3648.2069638301004</v>
      </c>
      <c r="E86" s="54"/>
      <c r="F86" s="34">
        <f t="shared" si="51"/>
        <v>73.967020807153588</v>
      </c>
      <c r="G86" s="34">
        <f t="shared" si="37"/>
        <v>6.0276476801249153E-2</v>
      </c>
      <c r="H86" s="55"/>
      <c r="I86" s="36">
        <f t="shared" si="30"/>
        <v>0.63388318201999549</v>
      </c>
      <c r="J86" s="34">
        <f t="shared" si="31"/>
        <v>2.0274897104384314E-2</v>
      </c>
      <c r="K86" s="54"/>
      <c r="L86" s="34">
        <f t="shared" si="38"/>
        <v>145.93404161430709</v>
      </c>
      <c r="M86" s="34">
        <f t="shared" si="39"/>
        <v>36.983510403576794</v>
      </c>
      <c r="N86" s="34">
        <f t="shared" si="40"/>
        <v>36.983510403576794</v>
      </c>
      <c r="O86" s="34">
        <f t="shared" si="41"/>
        <v>219.90106242146067</v>
      </c>
      <c r="P86" s="43">
        <f t="shared" si="32"/>
        <v>0.20218677757048109</v>
      </c>
      <c r="Q86" s="62"/>
      <c r="R86" s="44">
        <f t="shared" si="42"/>
        <v>9.2458776008941967</v>
      </c>
      <c r="S86" s="45">
        <f t="shared" si="43"/>
        <v>0.24999999999999994</v>
      </c>
      <c r="T86" s="68"/>
      <c r="U86" s="42">
        <f t="shared" si="33"/>
        <v>1.1443439725118856</v>
      </c>
      <c r="V86" s="63"/>
      <c r="W86" s="46">
        <f t="shared" si="44"/>
        <v>0.10000000000000009</v>
      </c>
      <c r="X86" s="46">
        <f t="shared" si="45"/>
        <v>5.0000000000000044E-2</v>
      </c>
      <c r="Y86" s="46">
        <f t="shared" si="46"/>
        <v>9.9782722731936335E-2</v>
      </c>
      <c r="Z86" s="46">
        <f t="shared" si="47"/>
        <v>5.0719996503132636E-2</v>
      </c>
      <c r="AA86" s="46">
        <f t="shared" si="47"/>
        <v>5.0000000000000044E-2</v>
      </c>
      <c r="AB86" s="46">
        <f t="shared" si="52"/>
        <v>5.0574343102404828E-2</v>
      </c>
      <c r="AC86" s="46">
        <f t="shared" si="48"/>
        <v>5.0477704697344361E-2</v>
      </c>
      <c r="AD86" s="46">
        <f t="shared" si="49"/>
        <v>-4.4831599019954482E-2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58" x14ac:dyDescent="0.3">
      <c r="A87" s="17">
        <f t="shared" si="34"/>
        <v>76</v>
      </c>
      <c r="B87" s="34">
        <f t="shared" si="50"/>
        <v>2543.7907427901437</v>
      </c>
      <c r="C87" s="37">
        <f t="shared" si="35"/>
        <v>77.665371847511267</v>
      </c>
      <c r="D87" s="34">
        <f t="shared" si="36"/>
        <v>4012.2735457820613</v>
      </c>
      <c r="E87" s="54"/>
      <c r="F87" s="34">
        <f t="shared" si="51"/>
        <v>77.665371847511267</v>
      </c>
      <c r="G87" s="34">
        <f t="shared" si="37"/>
        <v>5.757237459179982E-2</v>
      </c>
      <c r="H87" s="55"/>
      <c r="I87" s="36">
        <f t="shared" si="30"/>
        <v>0.6340023215676126</v>
      </c>
      <c r="J87" s="34">
        <f t="shared" si="31"/>
        <v>1.9356948363891513E-2</v>
      </c>
      <c r="K87" s="54"/>
      <c r="L87" s="34">
        <f t="shared" si="38"/>
        <v>153.33074369502245</v>
      </c>
      <c r="M87" s="34">
        <f t="shared" si="39"/>
        <v>38.832685923755633</v>
      </c>
      <c r="N87" s="34">
        <f t="shared" si="40"/>
        <v>38.832685923755633</v>
      </c>
      <c r="O87" s="34">
        <f t="shared" si="41"/>
        <v>230.99611554253372</v>
      </c>
      <c r="P87" s="43">
        <f t="shared" si="32"/>
        <v>0.20208156151664006</v>
      </c>
      <c r="Q87" s="62"/>
      <c r="R87" s="44">
        <f t="shared" si="42"/>
        <v>9.7081714809389013</v>
      </c>
      <c r="S87" s="45">
        <f t="shared" si="43"/>
        <v>0.24999999999999981</v>
      </c>
      <c r="T87" s="68"/>
      <c r="U87" s="42">
        <f t="shared" si="33"/>
        <v>1.1442724696498063</v>
      </c>
      <c r="V87" s="63"/>
      <c r="W87" s="46">
        <f t="shared" si="44"/>
        <v>0.10000000000000009</v>
      </c>
      <c r="X87" s="46">
        <f t="shared" si="45"/>
        <v>5.0000000000000044E-2</v>
      </c>
      <c r="Y87" s="46">
        <f t="shared" si="46"/>
        <v>9.9793291762631409E-2</v>
      </c>
      <c r="Z87" s="46">
        <f t="shared" si="47"/>
        <v>5.0685241078050058E-2</v>
      </c>
      <c r="AA87" s="46">
        <f t="shared" si="47"/>
        <v>5.0000000000000044E-2</v>
      </c>
      <c r="AB87" s="46">
        <f t="shared" si="52"/>
        <v>5.0546694392620273E-2</v>
      </c>
      <c r="AC87" s="46">
        <f t="shared" si="48"/>
        <v>5.0454749963000811E-2</v>
      </c>
      <c r="AD87" s="46">
        <f t="shared" si="49"/>
        <v>-4.4861650065673553E-2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x14ac:dyDescent="0.3">
      <c r="A88" s="17">
        <f t="shared" si="34"/>
        <v>77</v>
      </c>
      <c r="B88" s="34">
        <f t="shared" si="50"/>
        <v>2798.1698170691584</v>
      </c>
      <c r="C88" s="37">
        <f t="shared" si="35"/>
        <v>81.548640439886839</v>
      </c>
      <c r="D88" s="34">
        <f t="shared" si="36"/>
        <v>4412.7118326044729</v>
      </c>
      <c r="E88" s="54"/>
      <c r="F88" s="34">
        <f t="shared" si="51"/>
        <v>81.548640439886839</v>
      </c>
      <c r="G88" s="34">
        <f t="shared" si="37"/>
        <v>5.4987937242311567E-2</v>
      </c>
      <c r="H88" s="55"/>
      <c r="I88" s="36">
        <f t="shared" si="30"/>
        <v>0.63411569194121187</v>
      </c>
      <c r="J88" s="34">
        <f t="shared" si="31"/>
        <v>1.8480391091333776E-2</v>
      </c>
      <c r="K88" s="54"/>
      <c r="L88" s="34">
        <f t="shared" si="38"/>
        <v>161.09728087977356</v>
      </c>
      <c r="M88" s="34">
        <f t="shared" si="39"/>
        <v>40.774320219943419</v>
      </c>
      <c r="N88" s="34">
        <f t="shared" si="40"/>
        <v>40.774320219943419</v>
      </c>
      <c r="O88" s="34">
        <f t="shared" si="41"/>
        <v>242.64592131966043</v>
      </c>
      <c r="P88" s="43">
        <f t="shared" si="32"/>
        <v>0.20198145750972885</v>
      </c>
      <c r="Q88" s="62"/>
      <c r="R88" s="44">
        <f t="shared" si="42"/>
        <v>10.19358005498588</v>
      </c>
      <c r="S88" s="45">
        <f t="shared" si="43"/>
        <v>0.25000000000000061</v>
      </c>
      <c r="T88" s="68"/>
      <c r="U88" s="42">
        <f t="shared" si="33"/>
        <v>1.1442044375151277</v>
      </c>
      <c r="V88" s="63"/>
      <c r="W88" s="46">
        <f t="shared" si="44"/>
        <v>0.10000000000000009</v>
      </c>
      <c r="X88" s="46">
        <f t="shared" si="45"/>
        <v>5.0000000000000044E-2</v>
      </c>
      <c r="Y88" s="46">
        <f t="shared" si="46"/>
        <v>9.9803336500666973E-2</v>
      </c>
      <c r="Z88" s="46">
        <f t="shared" si="47"/>
        <v>5.0652184927759247E-2</v>
      </c>
      <c r="AA88" s="46">
        <f t="shared" si="47"/>
        <v>5.0000000000000044E-2</v>
      </c>
      <c r="AB88" s="46">
        <f t="shared" si="52"/>
        <v>5.0520390379160007E-2</v>
      </c>
      <c r="AC88" s="46">
        <f t="shared" si="48"/>
        <v>5.0432907712604447E-2</v>
      </c>
      <c r="AD88" s="46">
        <f t="shared" si="49"/>
        <v>-4.4890233689550807E-2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x14ac:dyDescent="0.3">
      <c r="A89" s="17">
        <f t="shared" si="34"/>
        <v>78</v>
      </c>
      <c r="B89" s="34">
        <f t="shared" si="50"/>
        <v>3077.9867987760745</v>
      </c>
      <c r="C89" s="37">
        <f t="shared" si="35"/>
        <v>85.626072461881179</v>
      </c>
      <c r="D89" s="34">
        <f t="shared" si="36"/>
        <v>4853.1573264779072</v>
      </c>
      <c r="E89" s="54"/>
      <c r="F89" s="34">
        <f t="shared" si="51"/>
        <v>85.626072461881179</v>
      </c>
      <c r="G89" s="34">
        <f t="shared" si="37"/>
        <v>5.2518020793407248E-2</v>
      </c>
      <c r="H89" s="55"/>
      <c r="I89" s="36">
        <f t="shared" si="30"/>
        <v>0.63422357688327169</v>
      </c>
      <c r="J89" s="34">
        <f t="shared" si="31"/>
        <v>1.7643374550155536E-2</v>
      </c>
      <c r="K89" s="54"/>
      <c r="L89" s="34">
        <f t="shared" si="38"/>
        <v>169.25214492376227</v>
      </c>
      <c r="M89" s="34">
        <f t="shared" si="39"/>
        <v>42.81303623094059</v>
      </c>
      <c r="N89" s="34">
        <f t="shared" si="40"/>
        <v>42.81303623094059</v>
      </c>
      <c r="O89" s="34">
        <f t="shared" si="41"/>
        <v>254.87821738564344</v>
      </c>
      <c r="P89" s="43">
        <f t="shared" si="32"/>
        <v>0.20188621252117864</v>
      </c>
      <c r="Q89" s="62"/>
      <c r="R89" s="44">
        <f t="shared" si="42"/>
        <v>10.703259057735153</v>
      </c>
      <c r="S89" s="45">
        <f t="shared" si="43"/>
        <v>0.25000000000000011</v>
      </c>
      <c r="T89" s="68"/>
      <c r="U89" s="42">
        <f t="shared" si="33"/>
        <v>1.1441397046304436</v>
      </c>
      <c r="V89" s="63"/>
      <c r="W89" s="46">
        <f t="shared" si="44"/>
        <v>0.10000000000000009</v>
      </c>
      <c r="X89" s="46">
        <f t="shared" si="45"/>
        <v>5.0000000000000044E-2</v>
      </c>
      <c r="Y89" s="46">
        <f t="shared" si="46"/>
        <v>9.981288390941101E-2</v>
      </c>
      <c r="Z89" s="46">
        <f t="shared" si="47"/>
        <v>5.0620742941494212E-2</v>
      </c>
      <c r="AA89" s="46">
        <f t="shared" si="47"/>
        <v>5.0000000000000044E-2</v>
      </c>
      <c r="AB89" s="46">
        <f t="shared" si="52"/>
        <v>5.0495364377432184E-2</v>
      </c>
      <c r="AC89" s="46">
        <f t="shared" si="48"/>
        <v>5.0412123144111032E-2</v>
      </c>
      <c r="AD89" s="46">
        <f t="shared" si="49"/>
        <v>-4.4917423216301211E-2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x14ac:dyDescent="0.3">
      <c r="A90" s="17">
        <f t="shared" si="34"/>
        <v>79</v>
      </c>
      <c r="B90" s="34">
        <f t="shared" si="50"/>
        <v>3385.7854786536823</v>
      </c>
      <c r="C90" s="37">
        <f t="shared" si="35"/>
        <v>89.90737608497524</v>
      </c>
      <c r="D90" s="34">
        <f t="shared" si="36"/>
        <v>5337.6090004545531</v>
      </c>
      <c r="E90" s="54"/>
      <c r="F90" s="34">
        <f t="shared" si="51"/>
        <v>89.90737608497524</v>
      </c>
      <c r="G90" s="34">
        <f t="shared" si="37"/>
        <v>5.0157688251823297E-2</v>
      </c>
      <c r="H90" s="55"/>
      <c r="I90" s="36">
        <f t="shared" si="30"/>
        <v>0.63432624577134578</v>
      </c>
      <c r="J90" s="34">
        <f t="shared" si="31"/>
        <v>1.6844129286599802E-2</v>
      </c>
      <c r="K90" s="54"/>
      <c r="L90" s="34">
        <f t="shared" si="38"/>
        <v>177.8147521699504</v>
      </c>
      <c r="M90" s="34">
        <f t="shared" si="39"/>
        <v>44.95368804248762</v>
      </c>
      <c r="N90" s="34">
        <f t="shared" si="40"/>
        <v>44.95368804248762</v>
      </c>
      <c r="O90" s="34">
        <f t="shared" si="41"/>
        <v>267.72212825492562</v>
      </c>
      <c r="P90" s="43">
        <f t="shared" si="32"/>
        <v>0.201795586482621</v>
      </c>
      <c r="Q90" s="62"/>
      <c r="R90" s="44">
        <f t="shared" si="42"/>
        <v>11.238422010621896</v>
      </c>
      <c r="S90" s="45">
        <f t="shared" si="43"/>
        <v>0.24999999999999981</v>
      </c>
      <c r="T90" s="68"/>
      <c r="U90" s="42">
        <f t="shared" si="33"/>
        <v>1.1440781082724303</v>
      </c>
      <c r="V90" s="63"/>
      <c r="W90" s="46">
        <f t="shared" si="44"/>
        <v>0.10000000000000009</v>
      </c>
      <c r="X90" s="46">
        <f t="shared" si="45"/>
        <v>5.0000000000000044E-2</v>
      </c>
      <c r="Y90" s="46">
        <f t="shared" si="46"/>
        <v>9.9821959476477096E-2</v>
      </c>
      <c r="Z90" s="46">
        <f t="shared" si="47"/>
        <v>5.059083446206869E-2</v>
      </c>
      <c r="AA90" s="46">
        <f t="shared" si="47"/>
        <v>5.0000000000000044E-2</v>
      </c>
      <c r="AB90" s="46">
        <f t="shared" si="52"/>
        <v>5.0471553130294611E-2</v>
      </c>
      <c r="AC90" s="46">
        <f t="shared" si="48"/>
        <v>5.0392344238066933E-2</v>
      </c>
      <c r="AD90" s="46">
        <f t="shared" si="49"/>
        <v>-4.4943288149964955E-2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x14ac:dyDescent="0.3">
      <c r="A91" s="17">
        <f t="shared" si="34"/>
        <v>80</v>
      </c>
      <c r="B91" s="34">
        <f t="shared" si="50"/>
        <v>3724.3640265190506</v>
      </c>
      <c r="C91" s="37">
        <f t="shared" si="35"/>
        <v>94.40274488922401</v>
      </c>
      <c r="D91" s="34">
        <f t="shared" si="36"/>
        <v>5870.4656417620163</v>
      </c>
      <c r="E91" s="54"/>
      <c r="F91" s="34">
        <f t="shared" si="51"/>
        <v>94.40274488922401</v>
      </c>
      <c r="G91" s="34">
        <f t="shared" si="37"/>
        <v>4.7902202623788373E-2</v>
      </c>
      <c r="H91" s="55"/>
      <c r="I91" s="36">
        <f t="shared" si="30"/>
        <v>0.63442395438348653</v>
      </c>
      <c r="J91" s="34">
        <f t="shared" si="31"/>
        <v>1.6080963700332483E-2</v>
      </c>
      <c r="K91" s="54"/>
      <c r="L91" s="34">
        <f t="shared" si="38"/>
        <v>186.80548977844791</v>
      </c>
      <c r="M91" s="34">
        <f t="shared" si="39"/>
        <v>47.201372444612005</v>
      </c>
      <c r="N91" s="34">
        <f t="shared" si="40"/>
        <v>47.201372444612005</v>
      </c>
      <c r="O91" s="34">
        <f t="shared" si="41"/>
        <v>281.20823466767189</v>
      </c>
      <c r="P91" s="43">
        <f t="shared" si="32"/>
        <v>0.20170935158140252</v>
      </c>
      <c r="Q91" s="62"/>
      <c r="R91" s="44">
        <f t="shared" si="42"/>
        <v>11.800343111152998</v>
      </c>
      <c r="S91" s="45">
        <f t="shared" si="43"/>
        <v>0.24999999999999992</v>
      </c>
      <c r="T91" s="68"/>
      <c r="U91" s="42">
        <f t="shared" si="33"/>
        <v>1.1440194939986637</v>
      </c>
      <c r="V91" s="63"/>
      <c r="W91" s="46">
        <f t="shared" si="44"/>
        <v>0.10000000000000009</v>
      </c>
      <c r="X91" s="46">
        <f t="shared" si="45"/>
        <v>5.0000000000000044E-2</v>
      </c>
      <c r="Y91" s="46">
        <f t="shared" si="46"/>
        <v>9.9830587302682794E-2</v>
      </c>
      <c r="Z91" s="46">
        <f t="shared" si="47"/>
        <v>5.0562383035038794E-2</v>
      </c>
      <c r="AA91" s="46">
        <f t="shared" si="47"/>
        <v>5.0000000000000044E-2</v>
      </c>
      <c r="AB91" s="46">
        <f t="shared" si="52"/>
        <v>5.0448896620655104E-2</v>
      </c>
      <c r="AC91" s="46">
        <f t="shared" si="48"/>
        <v>5.0373521608586547E-2</v>
      </c>
      <c r="AD91" s="46">
        <f t="shared" si="49"/>
        <v>-4.4967894387615281E-2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x14ac:dyDescent="0.3">
      <c r="A92" s="17">
        <f t="shared" si="34"/>
        <v>81</v>
      </c>
      <c r="B92" s="34">
        <f t="shared" si="50"/>
        <v>4096.8004291709558</v>
      </c>
      <c r="C92" s="37">
        <f t="shared" si="35"/>
        <v>99.122882133685209</v>
      </c>
      <c r="D92" s="34">
        <f t="shared" si="36"/>
        <v>6456.5658292576209</v>
      </c>
      <c r="E92" s="54"/>
      <c r="F92" s="34">
        <f t="shared" si="51"/>
        <v>99.122882133685209</v>
      </c>
      <c r="G92" s="34">
        <f t="shared" si="37"/>
        <v>4.5747020043163895E-2</v>
      </c>
      <c r="H92" s="55"/>
      <c r="I92" s="36">
        <f t="shared" si="30"/>
        <v>0.63451694561937244</v>
      </c>
      <c r="J92" s="34">
        <f t="shared" si="31"/>
        <v>1.5352260745877411E-2</v>
      </c>
      <c r="K92" s="54"/>
      <c r="L92" s="34">
        <f t="shared" si="38"/>
        <v>196.2457642673703</v>
      </c>
      <c r="M92" s="34">
        <f t="shared" si="39"/>
        <v>49.561441066842605</v>
      </c>
      <c r="N92" s="34">
        <f t="shared" si="40"/>
        <v>49.561441066842605</v>
      </c>
      <c r="O92" s="34">
        <f t="shared" si="41"/>
        <v>295.36864640105551</v>
      </c>
      <c r="P92" s="43">
        <f t="shared" si="32"/>
        <v>0.20162729159812937</v>
      </c>
      <c r="Q92" s="62"/>
      <c r="R92" s="44">
        <f t="shared" si="42"/>
        <v>12.39036026671063</v>
      </c>
      <c r="S92" s="45">
        <f t="shared" si="43"/>
        <v>0.24999999999999958</v>
      </c>
      <c r="T92" s="68"/>
      <c r="U92" s="42">
        <f t="shared" si="33"/>
        <v>1.1439637152024296</v>
      </c>
      <c r="V92" s="63"/>
      <c r="W92" s="46">
        <f t="shared" si="44"/>
        <v>0.10000000000000009</v>
      </c>
      <c r="X92" s="46">
        <f t="shared" si="45"/>
        <v>5.0000000000000044E-2</v>
      </c>
      <c r="Y92" s="46">
        <f t="shared" si="46"/>
        <v>9.9838790184910708E-2</v>
      </c>
      <c r="Z92" s="46">
        <f t="shared" si="47"/>
        <v>5.0535316173623279E-2</v>
      </c>
      <c r="AA92" s="46">
        <f t="shared" si="47"/>
        <v>5.0000000000000044E-2</v>
      </c>
      <c r="AB92" s="46">
        <f t="shared" si="52"/>
        <v>5.0427337895350588E-2</v>
      </c>
      <c r="AC92" s="46">
        <f t="shared" si="48"/>
        <v>5.0355608363027438E-2</v>
      </c>
      <c r="AD92" s="46">
        <f t="shared" si="49"/>
        <v>-4.4991304419772282E-2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x14ac:dyDescent="0.3">
      <c r="A93" s="17">
        <f t="shared" si="34"/>
        <v>82</v>
      </c>
      <c r="B93" s="34">
        <f t="shared" si="50"/>
        <v>4506.480472088052</v>
      </c>
      <c r="C93" s="37">
        <f t="shared" si="35"/>
        <v>104.07902624036947</v>
      </c>
      <c r="D93" s="34">
        <f t="shared" si="36"/>
        <v>7101.2319084396877</v>
      </c>
      <c r="E93" s="54"/>
      <c r="F93" s="34">
        <f t="shared" si="51"/>
        <v>104.07902624036947</v>
      </c>
      <c r="G93" s="34">
        <f t="shared" si="37"/>
        <v>4.3687783010212221E-2</v>
      </c>
      <c r="H93" s="55"/>
      <c r="I93" s="36">
        <f t="shared" si="30"/>
        <v>0.63460545018001457</v>
      </c>
      <c r="J93" s="34">
        <f t="shared" si="31"/>
        <v>1.4656474761326047E-2</v>
      </c>
      <c r="K93" s="54"/>
      <c r="L93" s="34">
        <f t="shared" si="38"/>
        <v>206.1580524807388</v>
      </c>
      <c r="M93" s="34">
        <f t="shared" si="39"/>
        <v>52.039513120184736</v>
      </c>
      <c r="N93" s="34">
        <f t="shared" si="40"/>
        <v>52.039513120184736</v>
      </c>
      <c r="O93" s="34">
        <f t="shared" si="41"/>
        <v>310.23707872110828</v>
      </c>
      <c r="P93" s="43">
        <f t="shared" si="32"/>
        <v>0.20154920128340123</v>
      </c>
      <c r="Q93" s="62"/>
      <c r="R93" s="44">
        <f t="shared" si="42"/>
        <v>13.009878280046152</v>
      </c>
      <c r="S93" s="45">
        <f t="shared" si="43"/>
        <v>0.24999999999999939</v>
      </c>
      <c r="T93" s="68"/>
      <c r="U93" s="42">
        <f t="shared" si="33"/>
        <v>1.1439106326936523</v>
      </c>
      <c r="V93" s="63"/>
      <c r="W93" s="46">
        <f t="shared" si="44"/>
        <v>0.10000000000000009</v>
      </c>
      <c r="X93" s="46">
        <f t="shared" si="45"/>
        <v>5.0000000000000044E-2</v>
      </c>
      <c r="Y93" s="46">
        <f t="shared" si="46"/>
        <v>9.984658969336202E-2</v>
      </c>
      <c r="Z93" s="46">
        <f t="shared" si="47"/>
        <v>5.0509565138250556E-2</v>
      </c>
      <c r="AA93" s="46">
        <f t="shared" si="47"/>
        <v>5.0000000000000044E-2</v>
      </c>
      <c r="AB93" s="46">
        <f t="shared" si="52"/>
        <v>5.0406822899532244E-2</v>
      </c>
      <c r="AC93" s="46">
        <f t="shared" si="48"/>
        <v>5.0338559969781649E-2</v>
      </c>
      <c r="AD93" s="46">
        <f t="shared" si="49"/>
        <v>-4.5013577518463799E-2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x14ac:dyDescent="0.3">
      <c r="A94" s="17">
        <f t="shared" si="34"/>
        <v>83</v>
      </c>
      <c r="B94" s="34">
        <f t="shared" si="50"/>
        <v>4957.128519296858</v>
      </c>
      <c r="C94" s="37">
        <f t="shared" si="35"/>
        <v>109.28297755238795</v>
      </c>
      <c r="D94" s="34">
        <f t="shared" si="36"/>
        <v>7810.3183637624716</v>
      </c>
      <c r="E94" s="54"/>
      <c r="F94" s="34">
        <f t="shared" si="51"/>
        <v>109.28297755238795</v>
      </c>
      <c r="G94" s="34">
        <f t="shared" si="37"/>
        <v>4.1720313754302865E-2</v>
      </c>
      <c r="H94" s="55"/>
      <c r="I94" s="36">
        <f t="shared" si="30"/>
        <v>0.63468968720871144</v>
      </c>
      <c r="J94" s="34">
        <f t="shared" si="31"/>
        <v>1.3992128420709212E-2</v>
      </c>
      <c r="K94" s="54"/>
      <c r="L94" s="34">
        <f t="shared" si="38"/>
        <v>216.56595510477572</v>
      </c>
      <c r="M94" s="34">
        <f t="shared" si="39"/>
        <v>54.641488776193974</v>
      </c>
      <c r="N94" s="34">
        <f t="shared" si="40"/>
        <v>54.641488776193974</v>
      </c>
      <c r="O94" s="34">
        <f t="shared" si="41"/>
        <v>325.84893265716369</v>
      </c>
      <c r="P94" s="43">
        <f t="shared" si="32"/>
        <v>0.20147488577111322</v>
      </c>
      <c r="Q94" s="62"/>
      <c r="R94" s="44">
        <f t="shared" si="42"/>
        <v>13.660372194048499</v>
      </c>
      <c r="S94" s="45">
        <f t="shared" si="43"/>
        <v>0.25000000000000011</v>
      </c>
      <c r="T94" s="68"/>
      <c r="U94" s="42">
        <f t="shared" si="33"/>
        <v>1.1438601143042195</v>
      </c>
      <c r="V94" s="63"/>
      <c r="W94" s="46">
        <f t="shared" si="44"/>
        <v>0.10000000000000009</v>
      </c>
      <c r="X94" s="46">
        <f t="shared" si="45"/>
        <v>5.0000000000000044E-2</v>
      </c>
      <c r="Y94" s="46">
        <f t="shared" si="46"/>
        <v>9.9854006243627502E-2</v>
      </c>
      <c r="Z94" s="46">
        <f t="shared" si="47"/>
        <v>5.0485064729689944E-2</v>
      </c>
      <c r="AA94" s="46">
        <f t="shared" si="47"/>
        <v>5.0000000000000044E-2</v>
      </c>
      <c r="AB94" s="46">
        <f t="shared" si="52"/>
        <v>5.0387300320850148E-2</v>
      </c>
      <c r="AC94" s="46">
        <f t="shared" si="48"/>
        <v>5.0322334133663826E-2</v>
      </c>
      <c r="AD94" s="46">
        <f t="shared" si="49"/>
        <v>-4.5034769913809836E-2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x14ac:dyDescent="0.3">
      <c r="A95" s="17">
        <f t="shared" si="34"/>
        <v>84</v>
      </c>
      <c r="B95" s="34">
        <f t="shared" si="50"/>
        <v>5452.8413712265447</v>
      </c>
      <c r="C95" s="37">
        <f t="shared" si="35"/>
        <v>114.74712643000736</v>
      </c>
      <c r="D95" s="34">
        <f t="shared" si="36"/>
        <v>8590.2650279757436</v>
      </c>
      <c r="E95" s="54"/>
      <c r="F95" s="34">
        <f t="shared" si="51"/>
        <v>114.74712643000736</v>
      </c>
      <c r="G95" s="34">
        <f t="shared" si="37"/>
        <v>3.9840607731595153E-2</v>
      </c>
      <c r="H95" s="55"/>
      <c r="I95" s="36">
        <f t="shared" si="30"/>
        <v>0.63476986489571463</v>
      </c>
      <c r="J95" s="34">
        <f t="shared" si="31"/>
        <v>1.3357809806369501E-2</v>
      </c>
      <c r="K95" s="54"/>
      <c r="L95" s="34">
        <f t="shared" si="38"/>
        <v>227.49425286001451</v>
      </c>
      <c r="M95" s="34">
        <f t="shared" si="39"/>
        <v>57.373563215003678</v>
      </c>
      <c r="N95" s="34">
        <f t="shared" si="40"/>
        <v>57.373563215003678</v>
      </c>
      <c r="O95" s="34">
        <f t="shared" si="41"/>
        <v>342.24137929002188</v>
      </c>
      <c r="P95" s="43">
        <f t="shared" si="32"/>
        <v>0.20140416002590725</v>
      </c>
      <c r="Q95" s="62"/>
      <c r="R95" s="44">
        <f t="shared" si="42"/>
        <v>14.3433908037509</v>
      </c>
      <c r="S95" s="45">
        <f t="shared" si="43"/>
        <v>0.24999999999999967</v>
      </c>
      <c r="T95" s="68"/>
      <c r="U95" s="42">
        <f t="shared" si="33"/>
        <v>1.1438120345160978</v>
      </c>
      <c r="V95" s="63"/>
      <c r="W95" s="46">
        <f t="shared" si="44"/>
        <v>0.10000000000000009</v>
      </c>
      <c r="X95" s="46">
        <f t="shared" si="45"/>
        <v>5.0000000000000044E-2</v>
      </c>
      <c r="Y95" s="46">
        <f t="shared" si="46"/>
        <v>9.9861059163988797E-2</v>
      </c>
      <c r="Z95" s="46">
        <f t="shared" si="47"/>
        <v>5.0461753094809492E-2</v>
      </c>
      <c r="AA95" s="46">
        <f t="shared" si="47"/>
        <v>5.0000000000000044E-2</v>
      </c>
      <c r="AB95" s="46">
        <f t="shared" si="52"/>
        <v>5.0368721442778153E-2</v>
      </c>
      <c r="AC95" s="46">
        <f t="shared" si="48"/>
        <v>5.0306890678402771E-2</v>
      </c>
      <c r="AD95" s="46">
        <f t="shared" si="49"/>
        <v>-4.5054934959923409E-2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x14ac:dyDescent="0.3">
      <c r="A96" s="17">
        <f t="shared" si="34"/>
        <v>85</v>
      </c>
      <c r="B96" s="34">
        <f t="shared" si="50"/>
        <v>5998.1255083491997</v>
      </c>
      <c r="C96" s="37">
        <f t="shared" si="35"/>
        <v>120.48448275150773</v>
      </c>
      <c r="D96" s="34">
        <f t="shared" si="36"/>
        <v>9448.1556121815865</v>
      </c>
      <c r="E96" s="54"/>
      <c r="F96" s="34">
        <f t="shared" si="51"/>
        <v>120.48448275150773</v>
      </c>
      <c r="G96" s="34">
        <f t="shared" si="37"/>
        <v>3.8044827266718241E-2</v>
      </c>
      <c r="H96" s="55"/>
      <c r="I96" s="36">
        <f t="shared" si="30"/>
        <v>0.63484618104889867</v>
      </c>
      <c r="J96" s="34">
        <f t="shared" si="31"/>
        <v>1.2752169597647828E-2</v>
      </c>
      <c r="K96" s="54"/>
      <c r="L96" s="34">
        <f t="shared" si="38"/>
        <v>238.96896550301523</v>
      </c>
      <c r="M96" s="34">
        <f t="shared" si="39"/>
        <v>60.242241375753864</v>
      </c>
      <c r="N96" s="34">
        <f t="shared" si="40"/>
        <v>60.242241375753864</v>
      </c>
      <c r="O96" s="34">
        <f t="shared" si="41"/>
        <v>359.45344825452293</v>
      </c>
      <c r="P96" s="43">
        <f t="shared" si="32"/>
        <v>0.20133684832253665</v>
      </c>
      <c r="Q96" s="62"/>
      <c r="R96" s="44">
        <f t="shared" si="42"/>
        <v>15.060560343938491</v>
      </c>
      <c r="S96" s="45">
        <f t="shared" si="43"/>
        <v>0.25000000000000039</v>
      </c>
      <c r="T96" s="68"/>
      <c r="U96" s="42">
        <f t="shared" si="33"/>
        <v>1.1437662741107684</v>
      </c>
      <c r="V96" s="63"/>
      <c r="W96" s="46">
        <f t="shared" si="44"/>
        <v>0.10000000000000009</v>
      </c>
      <c r="X96" s="46">
        <f t="shared" si="45"/>
        <v>5.0000000000000044E-2</v>
      </c>
      <c r="Y96" s="46">
        <f t="shared" si="46"/>
        <v>9.9867766758297671E-2</v>
      </c>
      <c r="Z96" s="46">
        <f t="shared" si="47"/>
        <v>5.0439571544084405E-2</v>
      </c>
      <c r="AA96" s="46">
        <f t="shared" si="47"/>
        <v>5.0000000000000044E-2</v>
      </c>
      <c r="AB96" s="46">
        <f t="shared" si="52"/>
        <v>5.0351040006476611E-2</v>
      </c>
      <c r="AC96" s="46">
        <f t="shared" si="48"/>
        <v>5.0292191435785449E-2</v>
      </c>
      <c r="AD96" s="46">
        <f t="shared" si="49"/>
        <v>-4.507412329086502E-2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x14ac:dyDescent="0.3">
      <c r="A97" s="17">
        <f t="shared" si="34"/>
        <v>86</v>
      </c>
      <c r="B97" s="34">
        <f t="shared" si="50"/>
        <v>6597.93805918412</v>
      </c>
      <c r="C97" s="37">
        <f t="shared" si="35"/>
        <v>126.50870688908311</v>
      </c>
      <c r="D97" s="34">
        <f t="shared" si="36"/>
        <v>10391.782088669805</v>
      </c>
      <c r="E97" s="54"/>
      <c r="F97" s="34">
        <f t="shared" si="51"/>
        <v>126.50870688908311</v>
      </c>
      <c r="G97" s="34">
        <f t="shared" si="37"/>
        <v>3.6329295345681578E-2</v>
      </c>
      <c r="H97" s="55"/>
      <c r="I97" s="36">
        <f t="shared" si="30"/>
        <v>0.63491882363255814</v>
      </c>
      <c r="J97" s="34">
        <f t="shared" si="31"/>
        <v>1.2173918372192965E-2</v>
      </c>
      <c r="K97" s="54"/>
      <c r="L97" s="34">
        <f t="shared" si="38"/>
        <v>251.01741377816603</v>
      </c>
      <c r="M97" s="34">
        <f t="shared" si="39"/>
        <v>63.254353444541557</v>
      </c>
      <c r="N97" s="34">
        <f t="shared" si="40"/>
        <v>63.254353444541557</v>
      </c>
      <c r="O97" s="34">
        <f t="shared" si="41"/>
        <v>377.52612066724913</v>
      </c>
      <c r="P97" s="43">
        <f t="shared" si="32"/>
        <v>0.20127278375507585</v>
      </c>
      <c r="Q97" s="62"/>
      <c r="R97" s="44">
        <f t="shared" si="42"/>
        <v>15.81358836113538</v>
      </c>
      <c r="S97" s="45">
        <f t="shared" si="43"/>
        <v>0.24999999999999986</v>
      </c>
      <c r="T97" s="68"/>
      <c r="U97" s="42">
        <f t="shared" si="33"/>
        <v>1.1437227198386146</v>
      </c>
      <c r="V97" s="63"/>
      <c r="W97" s="46">
        <f t="shared" si="44"/>
        <v>0.10000000000000009</v>
      </c>
      <c r="X97" s="46">
        <f t="shared" si="45"/>
        <v>5.0000000000000044E-2</v>
      </c>
      <c r="Y97" s="46">
        <f t="shared" si="46"/>
        <v>9.9874146364777427E-2</v>
      </c>
      <c r="Z97" s="46">
        <f t="shared" si="47"/>
        <v>5.0418464380048489E-2</v>
      </c>
      <c r="AA97" s="46">
        <f t="shared" si="47"/>
        <v>5.0000000000000044E-2</v>
      </c>
      <c r="AB97" s="46">
        <f t="shared" si="52"/>
        <v>5.0334212080634266E-2</v>
      </c>
      <c r="AC97" s="46">
        <f t="shared" si="48"/>
        <v>5.0278200141035345E-2</v>
      </c>
      <c r="AD97" s="46">
        <f t="shared" si="49"/>
        <v>-4.5092382967326983E-2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3">
      <c r="A98" s="17">
        <f t="shared" si="34"/>
        <v>87</v>
      </c>
      <c r="B98" s="34">
        <f t="shared" si="50"/>
        <v>7257.7318651025325</v>
      </c>
      <c r="C98" s="37">
        <f t="shared" si="35"/>
        <v>132.83414223353728</v>
      </c>
      <c r="D98" s="34">
        <f t="shared" si="36"/>
        <v>11429.715511798975</v>
      </c>
      <c r="E98" s="54"/>
      <c r="F98" s="34">
        <f t="shared" si="51"/>
        <v>132.83414223353728</v>
      </c>
      <c r="G98" s="34">
        <f t="shared" si="37"/>
        <v>3.4690489565667615E-2</v>
      </c>
      <c r="H98" s="55"/>
      <c r="I98" s="36">
        <f t="shared" si="30"/>
        <v>0.63498797127630391</v>
      </c>
      <c r="J98" s="34">
        <f t="shared" si="31"/>
        <v>1.1621824016215598E-2</v>
      </c>
      <c r="K98" s="54"/>
      <c r="L98" s="34">
        <f t="shared" si="38"/>
        <v>263.66828446707433</v>
      </c>
      <c r="M98" s="34">
        <f t="shared" si="39"/>
        <v>66.417071116768639</v>
      </c>
      <c r="N98" s="34">
        <f t="shared" si="40"/>
        <v>66.417071116768639</v>
      </c>
      <c r="O98" s="34">
        <f t="shared" si="41"/>
        <v>396.50242670061158</v>
      </c>
      <c r="P98" s="43">
        <f t="shared" si="32"/>
        <v>0.20121180777406056</v>
      </c>
      <c r="Q98" s="62"/>
      <c r="R98" s="44">
        <f t="shared" si="42"/>
        <v>16.604267779192199</v>
      </c>
      <c r="S98" s="45">
        <f t="shared" si="43"/>
        <v>0.25000000000000061</v>
      </c>
      <c r="T98" s="68"/>
      <c r="U98" s="42">
        <f t="shared" si="33"/>
        <v>1.143681264106988</v>
      </c>
      <c r="V98" s="63"/>
      <c r="W98" s="46">
        <f t="shared" si="44"/>
        <v>0.10000000000000009</v>
      </c>
      <c r="X98" s="46">
        <f t="shared" si="45"/>
        <v>5.0000000000000044E-2</v>
      </c>
      <c r="Y98" s="46">
        <f t="shared" si="46"/>
        <v>9.9880214411042445E-2</v>
      </c>
      <c r="Z98" s="46">
        <f t="shared" si="47"/>
        <v>5.0398378735940552E-2</v>
      </c>
      <c r="AA98" s="46">
        <f t="shared" si="47"/>
        <v>5.0000000000000044E-2</v>
      </c>
      <c r="AB98" s="46">
        <f t="shared" si="52"/>
        <v>5.031819593876885E-2</v>
      </c>
      <c r="AC98" s="46">
        <f t="shared" si="48"/>
        <v>5.0264882334031036E-2</v>
      </c>
      <c r="AD98" s="46">
        <f t="shared" si="49"/>
        <v>-4.5109759614667677E-2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</row>
    <row r="99" spans="1:58" x14ac:dyDescent="0.3">
      <c r="A99" s="17">
        <f t="shared" si="34"/>
        <v>88</v>
      </c>
      <c r="B99" s="34">
        <f t="shared" si="50"/>
        <v>7983.5050516127867</v>
      </c>
      <c r="C99" s="37">
        <f t="shared" si="35"/>
        <v>139.47584934521416</v>
      </c>
      <c r="D99" s="34">
        <f t="shared" si="36"/>
        <v>12571.38392071638</v>
      </c>
      <c r="E99" s="54"/>
      <c r="F99" s="34">
        <f t="shared" si="51"/>
        <v>139.47584934521416</v>
      </c>
      <c r="G99" s="34">
        <f t="shared" si="37"/>
        <v>3.3125036245962657E-2</v>
      </c>
      <c r="H99" s="55"/>
      <c r="I99" s="36">
        <f t="shared" si="30"/>
        <v>0.63505379375589432</v>
      </c>
      <c r="J99" s="34">
        <f t="shared" si="31"/>
        <v>1.1094709240036171E-2</v>
      </c>
      <c r="K99" s="54"/>
      <c r="L99" s="34">
        <f t="shared" si="38"/>
        <v>276.95169869042809</v>
      </c>
      <c r="M99" s="34">
        <f t="shared" si="39"/>
        <v>69.737924672607079</v>
      </c>
      <c r="N99" s="34">
        <f t="shared" si="40"/>
        <v>69.737924672607079</v>
      </c>
      <c r="O99" s="34">
        <f t="shared" si="41"/>
        <v>416.42754803564219</v>
      </c>
      <c r="P99" s="43">
        <f t="shared" si="32"/>
        <v>0.20115376974978336</v>
      </c>
      <c r="Q99" s="62"/>
      <c r="R99" s="44">
        <f t="shared" si="42"/>
        <v>17.434481168151748</v>
      </c>
      <c r="S99" s="45">
        <f t="shared" si="43"/>
        <v>0.24999999999999969</v>
      </c>
      <c r="T99" s="68"/>
      <c r="U99" s="42">
        <f t="shared" si="33"/>
        <v>1.1436418046857855</v>
      </c>
      <c r="V99" s="63"/>
      <c r="W99" s="46">
        <f t="shared" si="44"/>
        <v>0.10000000000000009</v>
      </c>
      <c r="X99" s="46">
        <f t="shared" si="45"/>
        <v>5.0000000000000044E-2</v>
      </c>
      <c r="Y99" s="46">
        <f t="shared" si="46"/>
        <v>9.9885986465616972E-2</v>
      </c>
      <c r="Z99" s="46">
        <f t="shared" si="47"/>
        <v>5.0379264423865644E-2</v>
      </c>
      <c r="AA99" s="46">
        <f t="shared" si="47"/>
        <v>5.0000000000000044E-2</v>
      </c>
      <c r="AB99" s="46">
        <f t="shared" si="52"/>
        <v>5.0302951943515195E-2</v>
      </c>
      <c r="AC99" s="46">
        <f t="shared" si="48"/>
        <v>5.0252205266011041E-2</v>
      </c>
      <c r="AD99" s="46">
        <f t="shared" si="49"/>
        <v>-4.5126296552881473E-2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x14ac:dyDescent="0.3">
      <c r="A100" s="17">
        <f t="shared" si="34"/>
        <v>89</v>
      </c>
      <c r="B100" s="34">
        <f t="shared" si="50"/>
        <v>8781.8555567740659</v>
      </c>
      <c r="C100" s="37">
        <f t="shared" si="35"/>
        <v>146.44964181247488</v>
      </c>
      <c r="D100" s="34">
        <f t="shared" si="36"/>
        <v>13827.158032088821</v>
      </c>
      <c r="E100" s="54"/>
      <c r="F100" s="34">
        <f t="shared" si="51"/>
        <v>146.44964181247488</v>
      </c>
      <c r="G100" s="34">
        <f t="shared" si="37"/>
        <v>3.1629704703053541E-2</v>
      </c>
      <c r="H100" s="55"/>
      <c r="I100" s="36">
        <f t="shared" si="30"/>
        <v>0.63511645244770676</v>
      </c>
      <c r="J100" s="34">
        <f t="shared" si="31"/>
        <v>1.0591449195316042E-2</v>
      </c>
      <c r="K100" s="54"/>
      <c r="L100" s="34">
        <f t="shared" si="38"/>
        <v>290.89928362494948</v>
      </c>
      <c r="M100" s="34">
        <f t="shared" si="39"/>
        <v>73.22482090623744</v>
      </c>
      <c r="N100" s="34">
        <f t="shared" si="40"/>
        <v>73.22482090623744</v>
      </c>
      <c r="O100" s="34">
        <f t="shared" si="41"/>
        <v>437.34892543742433</v>
      </c>
      <c r="P100" s="43">
        <f t="shared" si="32"/>
        <v>0.2010985265600998</v>
      </c>
      <c r="Q100" s="62"/>
      <c r="R100" s="44">
        <f t="shared" si="42"/>
        <v>18.306205226559342</v>
      </c>
      <c r="S100" s="45">
        <f t="shared" si="43"/>
        <v>0.24999999999999975</v>
      </c>
      <c r="T100" s="68"/>
      <c r="U100" s="42">
        <f t="shared" si="33"/>
        <v>1.1436042444294405</v>
      </c>
      <c r="V100" s="63"/>
      <c r="W100" s="46">
        <f t="shared" si="44"/>
        <v>0.10000000000000009</v>
      </c>
      <c r="X100" s="46">
        <f t="shared" si="45"/>
        <v>5.0000000000000044E-2</v>
      </c>
      <c r="Y100" s="46">
        <f t="shared" si="46"/>
        <v>9.9891477286208064E-2</v>
      </c>
      <c r="Z100" s="46">
        <f t="shared" si="47"/>
        <v>5.0361073791830302E-2</v>
      </c>
      <c r="AA100" s="46">
        <f t="shared" si="47"/>
        <v>5.0000000000000044E-2</v>
      </c>
      <c r="AB100" s="46">
        <f t="shared" si="52"/>
        <v>5.0288442437445902E-2</v>
      </c>
      <c r="AC100" s="46">
        <f t="shared" si="48"/>
        <v>5.024013781141945E-2</v>
      </c>
      <c r="AD100" s="46">
        <f t="shared" si="49"/>
        <v>-4.5142034919022023E-2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x14ac:dyDescent="0.3">
      <c r="A101" s="17">
        <f t="shared" si="34"/>
        <v>90</v>
      </c>
      <c r="B101" s="34">
        <f t="shared" si="50"/>
        <v>9660.041112451474</v>
      </c>
      <c r="C101" s="37">
        <f t="shared" si="35"/>
        <v>153.77212390309862</v>
      </c>
      <c r="D101" s="34">
        <f t="shared" si="36"/>
        <v>15208.445501832941</v>
      </c>
      <c r="E101" s="54"/>
      <c r="F101" s="34">
        <f t="shared" si="51"/>
        <v>153.77212390309862</v>
      </c>
      <c r="G101" s="34">
        <f t="shared" si="37"/>
        <v>3.0201401691838801E-2</v>
      </c>
      <c r="H101" s="55"/>
      <c r="I101" s="36">
        <f t="shared" si="30"/>
        <v>0.63517610075843933</v>
      </c>
      <c r="J101" s="34">
        <f t="shared" si="31"/>
        <v>1.0110969190412379E-2</v>
      </c>
      <c r="K101" s="54"/>
      <c r="L101" s="34">
        <f t="shared" si="38"/>
        <v>305.54424780619695</v>
      </c>
      <c r="M101" s="34">
        <f t="shared" si="39"/>
        <v>76.886061951549308</v>
      </c>
      <c r="N101" s="34">
        <f t="shared" si="40"/>
        <v>76.886061951549308</v>
      </c>
      <c r="O101" s="34">
        <f t="shared" si="41"/>
        <v>459.31637170929559</v>
      </c>
      <c r="P101" s="43">
        <f t="shared" si="32"/>
        <v>0.20104594220121683</v>
      </c>
      <c r="Q101" s="62"/>
      <c r="R101" s="44">
        <f t="shared" si="42"/>
        <v>19.221515487887331</v>
      </c>
      <c r="S101" s="45">
        <f t="shared" si="43"/>
        <v>0.25000000000000006</v>
      </c>
      <c r="T101" s="68"/>
      <c r="U101" s="42">
        <f t="shared" si="33"/>
        <v>1.1435684910143176</v>
      </c>
      <c r="V101" s="63"/>
      <c r="W101" s="46">
        <f t="shared" si="44"/>
        <v>0.10000000000000009</v>
      </c>
      <c r="X101" s="46">
        <f t="shared" si="45"/>
        <v>5.0000000000000044E-2</v>
      </c>
      <c r="Y101" s="46">
        <f t="shared" si="46"/>
        <v>9.9896700864960941E-2</v>
      </c>
      <c r="Z101" s="46">
        <f t="shared" si="47"/>
        <v>5.0343761589076053E-2</v>
      </c>
      <c r="AA101" s="46">
        <f t="shared" si="47"/>
        <v>5.0000000000000044E-2</v>
      </c>
      <c r="AB101" s="46">
        <f t="shared" si="52"/>
        <v>5.027463164002488E-2</v>
      </c>
      <c r="AC101" s="46">
        <f t="shared" si="48"/>
        <v>5.0228650384587237E-2</v>
      </c>
      <c r="AD101" s="46">
        <f t="shared" si="49"/>
        <v>-4.5157013782580524E-2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x14ac:dyDescent="0.3">
      <c r="A102" s="17">
        <f t="shared" si="34"/>
        <v>91</v>
      </c>
      <c r="B102" s="34">
        <f t="shared" si="50"/>
        <v>10626.045223696623</v>
      </c>
      <c r="C102" s="37">
        <f t="shared" si="35"/>
        <v>161.46073009825355</v>
      </c>
      <c r="D102" s="34">
        <f t="shared" si="36"/>
        <v>16727.794612732006</v>
      </c>
      <c r="E102" s="54"/>
      <c r="F102" s="34">
        <f t="shared" si="51"/>
        <v>161.46073009825355</v>
      </c>
      <c r="G102" s="34">
        <f t="shared" si="37"/>
        <v>2.8837166013958908E-2</v>
      </c>
      <c r="H102" s="55"/>
      <c r="I102" s="36">
        <f t="shared" si="30"/>
        <v>0.63523288453152293</v>
      </c>
      <c r="J102" s="34">
        <f t="shared" si="31"/>
        <v>9.6522425003569296E-3</v>
      </c>
      <c r="K102" s="54"/>
      <c r="L102" s="34">
        <f t="shared" si="38"/>
        <v>320.92146019650681</v>
      </c>
      <c r="M102" s="34">
        <f t="shared" si="39"/>
        <v>80.730365049126775</v>
      </c>
      <c r="N102" s="34">
        <f t="shared" si="40"/>
        <v>80.730365049126775</v>
      </c>
      <c r="O102" s="34">
        <f t="shared" si="41"/>
        <v>482.38219029476033</v>
      </c>
      <c r="P102" s="43">
        <f t="shared" si="32"/>
        <v>0.20099588742004457</v>
      </c>
      <c r="Q102" s="62"/>
      <c r="R102" s="44">
        <f t="shared" si="42"/>
        <v>20.182591262281676</v>
      </c>
      <c r="S102" s="45">
        <f t="shared" si="43"/>
        <v>0.24999999999999978</v>
      </c>
      <c r="T102" s="68"/>
      <c r="U102" s="42">
        <f t="shared" si="33"/>
        <v>1.143534456690565</v>
      </c>
      <c r="V102" s="63"/>
      <c r="W102" s="46">
        <f t="shared" si="44"/>
        <v>0.10000000000000009</v>
      </c>
      <c r="X102" s="46">
        <f t="shared" si="45"/>
        <v>5.0000000000000044E-2</v>
      </c>
      <c r="Y102" s="46">
        <f t="shared" si="46"/>
        <v>9.9901670470920356E-2</v>
      </c>
      <c r="Z102" s="46">
        <f t="shared" si="47"/>
        <v>5.0327284839161601E-2</v>
      </c>
      <c r="AA102" s="46">
        <f t="shared" si="47"/>
        <v>5.0000000000000044E-2</v>
      </c>
      <c r="AB102" s="46">
        <f t="shared" si="52"/>
        <v>5.0261485550304075E-2</v>
      </c>
      <c r="AC102" s="46">
        <f t="shared" si="48"/>
        <v>5.0217714860952611E-2</v>
      </c>
      <c r="AD102" s="46">
        <f t="shared" si="49"/>
        <v>-4.5171270254272478E-2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x14ac:dyDescent="0.3">
      <c r="A103" s="17">
        <f t="shared" si="34"/>
        <v>92</v>
      </c>
      <c r="B103" s="34">
        <f t="shared" si="50"/>
        <v>11688.649746066287</v>
      </c>
      <c r="C103" s="37">
        <f t="shared" si="35"/>
        <v>169.53376660316624</v>
      </c>
      <c r="D103" s="34">
        <f t="shared" si="36"/>
        <v>18399.00833051412</v>
      </c>
      <c r="E103" s="54"/>
      <c r="F103" s="34">
        <f t="shared" si="51"/>
        <v>169.53376660316624</v>
      </c>
      <c r="G103" s="34">
        <f t="shared" si="37"/>
        <v>2.7534163293426943E-2</v>
      </c>
      <c r="H103" s="55"/>
      <c r="I103" s="36">
        <f t="shared" si="30"/>
        <v>0.63528694243162365</v>
      </c>
      <c r="J103" s="34">
        <f t="shared" si="31"/>
        <v>9.214288268025856E-3</v>
      </c>
      <c r="K103" s="54"/>
      <c r="L103" s="34">
        <f t="shared" si="38"/>
        <v>337.06753320633214</v>
      </c>
      <c r="M103" s="34">
        <f t="shared" si="39"/>
        <v>84.766883301583121</v>
      </c>
      <c r="N103" s="34">
        <f t="shared" si="40"/>
        <v>84.766883301583121</v>
      </c>
      <c r="O103" s="34">
        <f t="shared" si="41"/>
        <v>506.60129980949836</v>
      </c>
      <c r="P103" s="43">
        <f t="shared" si="32"/>
        <v>0.2009482393667909</v>
      </c>
      <c r="Q103" s="62"/>
      <c r="R103" s="44">
        <f t="shared" si="42"/>
        <v>21.191720825395777</v>
      </c>
      <c r="S103" s="45">
        <f t="shared" si="43"/>
        <v>0.24999999999999994</v>
      </c>
      <c r="T103" s="68"/>
      <c r="U103" s="42">
        <f t="shared" si="33"/>
        <v>1.1435020580475515</v>
      </c>
      <c r="V103" s="63"/>
      <c r="W103" s="46">
        <f t="shared" si="44"/>
        <v>0.10000000000000009</v>
      </c>
      <c r="X103" s="46">
        <f t="shared" si="45"/>
        <v>5.0000000000000044E-2</v>
      </c>
      <c r="Y103" s="46">
        <f t="shared" si="46"/>
        <v>9.9906398689884934E-2</v>
      </c>
      <c r="Z103" s="46">
        <f t="shared" si="47"/>
        <v>5.031160272030033E-2</v>
      </c>
      <c r="AA103" s="46">
        <f t="shared" si="47"/>
        <v>5.0000000000000044E-2</v>
      </c>
      <c r="AB103" s="46">
        <f t="shared" si="52"/>
        <v>5.0248971855011204E-2</v>
      </c>
      <c r="AC103" s="46">
        <f t="shared" si="48"/>
        <v>5.0207304502554173E-2</v>
      </c>
      <c r="AD103" s="46">
        <f t="shared" si="49"/>
        <v>-4.5184839588648718E-2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x14ac:dyDescent="0.3">
      <c r="A104" s="17">
        <f t="shared" si="34"/>
        <v>93</v>
      </c>
      <c r="B104" s="34">
        <f t="shared" si="50"/>
        <v>12857.514720672916</v>
      </c>
      <c r="C104" s="37">
        <f t="shared" si="35"/>
        <v>178.01045493332455</v>
      </c>
      <c r="D104" s="34">
        <f t="shared" si="36"/>
        <v>20237.269765223675</v>
      </c>
      <c r="E104" s="54"/>
      <c r="F104" s="34">
        <f t="shared" si="51"/>
        <v>178.01045493332455</v>
      </c>
      <c r="G104" s="34">
        <f t="shared" si="37"/>
        <v>2.6289680919025539E-2</v>
      </c>
      <c r="H104" s="55"/>
      <c r="I104" s="36">
        <f t="shared" si="30"/>
        <v>0.63533840630852545</v>
      </c>
      <c r="J104" s="34">
        <f t="shared" si="31"/>
        <v>8.7961694931409668E-3</v>
      </c>
      <c r="K104" s="54"/>
      <c r="L104" s="34">
        <f t="shared" si="38"/>
        <v>354.02090986664876</v>
      </c>
      <c r="M104" s="34">
        <f t="shared" si="39"/>
        <v>89.005227466662276</v>
      </c>
      <c r="N104" s="34">
        <f t="shared" si="40"/>
        <v>89.005227466662276</v>
      </c>
      <c r="O104" s="34">
        <f t="shared" si="41"/>
        <v>532.03136479997329</v>
      </c>
      <c r="P104" s="43">
        <f t="shared" si="32"/>
        <v>0.20090288126657216</v>
      </c>
      <c r="Q104" s="62"/>
      <c r="R104" s="44">
        <f t="shared" si="42"/>
        <v>22.251306866665601</v>
      </c>
      <c r="S104" s="45">
        <f t="shared" si="43"/>
        <v>0.25000000000000033</v>
      </c>
      <c r="T104" s="68"/>
      <c r="U104" s="42">
        <f t="shared" si="33"/>
        <v>1.1434712157920679</v>
      </c>
      <c r="V104" s="63"/>
      <c r="W104" s="46">
        <f t="shared" si="44"/>
        <v>0.10000000000000009</v>
      </c>
      <c r="X104" s="46">
        <f t="shared" si="45"/>
        <v>5.0000000000000044E-2</v>
      </c>
      <c r="Y104" s="46">
        <f t="shared" si="46"/>
        <v>9.9910897461841008E-2</v>
      </c>
      <c r="Z104" s="46">
        <f t="shared" si="47"/>
        <v>5.0296676452486366E-2</v>
      </c>
      <c r="AA104" s="46">
        <f t="shared" si="47"/>
        <v>5.0000000000000044E-2</v>
      </c>
      <c r="AB104" s="46">
        <f t="shared" si="52"/>
        <v>5.0237059841697684E-2</v>
      </c>
      <c r="AC104" s="46">
        <f t="shared" si="48"/>
        <v>5.0197393887535746E-2</v>
      </c>
      <c r="AD104" s="46">
        <f t="shared" si="49"/>
        <v>-4.5197755280927399E-2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3">
      <c r="A105" s="17">
        <f t="shared" si="34"/>
        <v>94</v>
      </c>
      <c r="B105" s="34">
        <f t="shared" si="50"/>
        <v>14143.26619274021</v>
      </c>
      <c r="C105" s="37">
        <f t="shared" si="35"/>
        <v>186.91097767999079</v>
      </c>
      <c r="D105" s="34">
        <f t="shared" si="36"/>
        <v>22259.280178400459</v>
      </c>
      <c r="E105" s="54"/>
      <c r="F105" s="34">
        <f t="shared" si="51"/>
        <v>186.91097767999079</v>
      </c>
      <c r="G105" s="34">
        <f t="shared" si="37"/>
        <v>2.5101123152317602E-2</v>
      </c>
      <c r="H105" s="55"/>
      <c r="I105" s="36">
        <f t="shared" si="30"/>
        <v>0.63538740154159545</v>
      </c>
      <c r="J105" s="34">
        <f t="shared" si="31"/>
        <v>8.3969911058203017E-3</v>
      </c>
      <c r="K105" s="54"/>
      <c r="L105" s="34">
        <f t="shared" si="38"/>
        <v>371.82195535998125</v>
      </c>
      <c r="M105" s="34">
        <f t="shared" si="39"/>
        <v>93.455488839995397</v>
      </c>
      <c r="N105" s="34">
        <f t="shared" si="40"/>
        <v>93.455488839995397</v>
      </c>
      <c r="O105" s="34">
        <f t="shared" si="41"/>
        <v>558.73293303997207</v>
      </c>
      <c r="P105" s="43">
        <f t="shared" si="32"/>
        <v>0.20085970210889517</v>
      </c>
      <c r="Q105" s="62"/>
      <c r="R105" s="44">
        <f t="shared" si="42"/>
        <v>23.363872209998888</v>
      </c>
      <c r="S105" s="45">
        <f t="shared" si="43"/>
        <v>0.25000000000000044</v>
      </c>
      <c r="T105" s="68"/>
      <c r="U105" s="42">
        <f t="shared" si="33"/>
        <v>1.1434418545385321</v>
      </c>
      <c r="V105" s="63"/>
      <c r="W105" s="46">
        <f t="shared" si="44"/>
        <v>0.10000000000000009</v>
      </c>
      <c r="X105" s="46">
        <f t="shared" si="45"/>
        <v>5.0000000000000044E-2</v>
      </c>
      <c r="Y105" s="46">
        <f t="shared" si="46"/>
        <v>9.9915178116144254E-2</v>
      </c>
      <c r="Z105" s="46">
        <f t="shared" si="47"/>
        <v>5.0282469190980006E-2</v>
      </c>
      <c r="AA105" s="46">
        <f t="shared" si="47"/>
        <v>5.0000000000000044E-2</v>
      </c>
      <c r="AB105" s="46">
        <f t="shared" si="52"/>
        <v>5.0225720316642963E-2</v>
      </c>
      <c r="AC105" s="46">
        <f t="shared" si="48"/>
        <v>5.0187958843437297E-2</v>
      </c>
      <c r="AD105" s="46">
        <f t="shared" si="49"/>
        <v>-4.521004915840543E-2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</row>
    <row r="106" spans="1:58" x14ac:dyDescent="0.3">
      <c r="A106" s="17">
        <f t="shared" si="34"/>
        <v>95</v>
      </c>
      <c r="B106" s="34">
        <f t="shared" si="50"/>
        <v>15557.592812014233</v>
      </c>
      <c r="C106" s="37">
        <f t="shared" si="35"/>
        <v>196.25652656399035</v>
      </c>
      <c r="D106" s="34">
        <f t="shared" si="36"/>
        <v>24483.410790631362</v>
      </c>
      <c r="E106" s="54"/>
      <c r="F106" s="34">
        <f t="shared" si="51"/>
        <v>196.25652656399035</v>
      </c>
      <c r="G106" s="34">
        <f t="shared" si="37"/>
        <v>2.3966006399586265E-2</v>
      </c>
      <c r="H106" s="55"/>
      <c r="I106" s="36">
        <f t="shared" si="30"/>
        <v>0.63543404736595699</v>
      </c>
      <c r="J106" s="34">
        <f t="shared" si="31"/>
        <v>8.0158981214777641E-3</v>
      </c>
      <c r="K106" s="54"/>
      <c r="L106" s="34">
        <f t="shared" si="38"/>
        <v>390.51305312798036</v>
      </c>
      <c r="M106" s="34">
        <f t="shared" si="39"/>
        <v>98.128263281995174</v>
      </c>
      <c r="N106" s="34">
        <f t="shared" si="40"/>
        <v>98.128263281995174</v>
      </c>
      <c r="O106" s="34">
        <f t="shared" si="41"/>
        <v>586.76957969197065</v>
      </c>
      <c r="P106" s="43">
        <f t="shared" si="32"/>
        <v>0.20081859635394497</v>
      </c>
      <c r="Q106" s="62"/>
      <c r="R106" s="44">
        <f t="shared" si="42"/>
        <v>24.532065820498858</v>
      </c>
      <c r="S106" s="45">
        <f t="shared" si="43"/>
        <v>0.25000000000000067</v>
      </c>
      <c r="T106" s="68"/>
      <c r="U106" s="42">
        <f t="shared" si="33"/>
        <v>1.1434139026104884</v>
      </c>
      <c r="V106" s="63"/>
      <c r="W106" s="46">
        <f t="shared" si="44"/>
        <v>0.10000000000000009</v>
      </c>
      <c r="X106" s="46">
        <f t="shared" si="45"/>
        <v>5.0000000000000044E-2</v>
      </c>
      <c r="Y106" s="46">
        <f t="shared" si="46"/>
        <v>9.9919251404594567E-2</v>
      </c>
      <c r="Z106" s="46">
        <f t="shared" si="47"/>
        <v>5.0268945925754149E-2</v>
      </c>
      <c r="AA106" s="46">
        <f t="shared" si="47"/>
        <v>5.0000000000000044E-2</v>
      </c>
      <c r="AB106" s="46">
        <f t="shared" si="52"/>
        <v>5.0214925527223953E-2</v>
      </c>
      <c r="AC106" s="46">
        <f t="shared" si="48"/>
        <v>5.0178976384040785E-2</v>
      </c>
      <c r="AD106" s="46">
        <f t="shared" si="49"/>
        <v>-4.5221751466787752E-2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x14ac:dyDescent="0.3">
      <c r="A107" s="17">
        <f t="shared" si="34"/>
        <v>96</v>
      </c>
      <c r="B107" s="34">
        <f t="shared" si="50"/>
        <v>17113.352093215657</v>
      </c>
      <c r="C107" s="37">
        <f t="shared" si="35"/>
        <v>206.06935289218987</v>
      </c>
      <c r="D107" s="34">
        <f t="shared" si="36"/>
        <v>26929.869769495665</v>
      </c>
      <c r="E107" s="54"/>
      <c r="F107" s="34">
        <f t="shared" si="51"/>
        <v>206.06935289218987</v>
      </c>
      <c r="G107" s="34">
        <f t="shared" si="37"/>
        <v>2.2881954645564907E-2</v>
      </c>
      <c r="H107" s="55"/>
      <c r="I107" s="36">
        <f t="shared" si="30"/>
        <v>0.6354784571814196</v>
      </c>
      <c r="J107" s="34">
        <f t="shared" si="31"/>
        <v>7.6520738739557998E-3</v>
      </c>
      <c r="K107" s="54"/>
      <c r="L107" s="34">
        <f t="shared" si="38"/>
        <v>410.13870578437945</v>
      </c>
      <c r="M107" s="34">
        <f t="shared" si="39"/>
        <v>103.03467644609493</v>
      </c>
      <c r="N107" s="34">
        <f t="shared" si="40"/>
        <v>103.03467644609493</v>
      </c>
      <c r="O107" s="34">
        <f t="shared" si="41"/>
        <v>616.20805867656941</v>
      </c>
      <c r="P107" s="43">
        <f t="shared" si="32"/>
        <v>0.20077946365468427</v>
      </c>
      <c r="Q107" s="62"/>
      <c r="R107" s="44">
        <f t="shared" si="42"/>
        <v>25.758669111523702</v>
      </c>
      <c r="S107" s="45">
        <f t="shared" si="43"/>
        <v>0.24999999999999969</v>
      </c>
      <c r="T107" s="68"/>
      <c r="U107" s="42">
        <f t="shared" si="33"/>
        <v>1.1433872918527408</v>
      </c>
      <c r="V107" s="63"/>
      <c r="W107" s="46">
        <f t="shared" si="44"/>
        <v>0.10000000000000009</v>
      </c>
      <c r="X107" s="46">
        <f t="shared" si="45"/>
        <v>5.0000000000000044E-2</v>
      </c>
      <c r="Y107" s="46">
        <f t="shared" si="46"/>
        <v>9.9923127532559608E-2</v>
      </c>
      <c r="Z107" s="46">
        <f t="shared" si="47"/>
        <v>5.0256073386533595E-2</v>
      </c>
      <c r="AA107" s="46">
        <f t="shared" si="47"/>
        <v>5.0000000000000044E-2</v>
      </c>
      <c r="AB107" s="46">
        <f t="shared" si="52"/>
        <v>5.020464908848643E-2</v>
      </c>
      <c r="AC107" s="46">
        <f t="shared" si="48"/>
        <v>5.0170424649574885E-2</v>
      </c>
      <c r="AD107" s="46">
        <f t="shared" si="49"/>
        <v>-4.5232890951747096E-2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x14ac:dyDescent="0.3">
      <c r="A108" s="17">
        <f t="shared" si="34"/>
        <v>97</v>
      </c>
      <c r="B108" s="34">
        <f t="shared" si="50"/>
        <v>18824.687302537226</v>
      </c>
      <c r="C108" s="37">
        <f t="shared" si="35"/>
        <v>216.37282053679937</v>
      </c>
      <c r="D108" s="34">
        <f t="shared" si="36"/>
        <v>29620.88591592581</v>
      </c>
      <c r="E108" s="54"/>
      <c r="F108" s="34">
        <f t="shared" si="51"/>
        <v>216.37282053679937</v>
      </c>
      <c r="G108" s="34">
        <f t="shared" si="37"/>
        <v>2.1846695046432472E-2</v>
      </c>
      <c r="H108" s="55"/>
      <c r="I108" s="36">
        <f t="shared" si="30"/>
        <v>0.63552073884515536</v>
      </c>
      <c r="J108" s="34">
        <f t="shared" si="31"/>
        <v>7.3047383238617281E-3</v>
      </c>
      <c r="K108" s="54"/>
      <c r="L108" s="34">
        <f t="shared" si="38"/>
        <v>430.74564107359839</v>
      </c>
      <c r="M108" s="34">
        <f t="shared" si="39"/>
        <v>108.18641026839968</v>
      </c>
      <c r="N108" s="34">
        <f t="shared" si="40"/>
        <v>108.18641026839968</v>
      </c>
      <c r="O108" s="34">
        <f t="shared" si="41"/>
        <v>647.11846161039773</v>
      </c>
      <c r="P108" s="43">
        <f t="shared" si="32"/>
        <v>0.20074220859383668</v>
      </c>
      <c r="Q108" s="62"/>
      <c r="R108" s="44">
        <f t="shared" si="42"/>
        <v>27.046602567099924</v>
      </c>
      <c r="S108" s="45">
        <f t="shared" si="43"/>
        <v>0.25000000000000006</v>
      </c>
      <c r="T108" s="68"/>
      <c r="U108" s="42">
        <f t="shared" si="33"/>
        <v>1.1433619574534901</v>
      </c>
      <c r="V108" s="63"/>
      <c r="W108" s="46">
        <f t="shared" si="44"/>
        <v>0.10000000000000009</v>
      </c>
      <c r="X108" s="46">
        <f t="shared" si="45"/>
        <v>5.0000000000000044E-2</v>
      </c>
      <c r="Y108" s="46">
        <f t="shared" si="46"/>
        <v>9.9926816188258938E-2</v>
      </c>
      <c r="Z108" s="46">
        <f t="shared" si="47"/>
        <v>5.0243819953078361E-2</v>
      </c>
      <c r="AA108" s="46">
        <f t="shared" si="47"/>
        <v>5.0000000000000044E-2</v>
      </c>
      <c r="AB108" s="46">
        <f t="shared" si="52"/>
        <v>5.0194865913670839E-2</v>
      </c>
      <c r="AC108" s="46">
        <f t="shared" si="48"/>
        <v>5.0162282850072737E-2</v>
      </c>
      <c r="AD108" s="46">
        <f t="shared" si="49"/>
        <v>-4.524349493600166E-2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x14ac:dyDescent="0.3">
      <c r="A109" s="17">
        <f t="shared" si="34"/>
        <v>98</v>
      </c>
      <c r="B109" s="34">
        <f t="shared" si="50"/>
        <v>20707.15603279095</v>
      </c>
      <c r="C109" s="37">
        <f t="shared" si="35"/>
        <v>227.19146156363934</v>
      </c>
      <c r="D109" s="34">
        <f t="shared" si="36"/>
        <v>32580.910718807423</v>
      </c>
      <c r="E109" s="54"/>
      <c r="F109" s="34">
        <f t="shared" si="51"/>
        <v>227.19146156363934</v>
      </c>
      <c r="G109" s="34">
        <f t="shared" si="37"/>
        <v>2.0858053679224855E-2</v>
      </c>
      <c r="H109" s="55"/>
      <c r="I109" s="36">
        <f t="shared" si="30"/>
        <v>0.63556099494903573</v>
      </c>
      <c r="J109" s="34">
        <f t="shared" si="31"/>
        <v>6.9731464391660615E-3</v>
      </c>
      <c r="K109" s="54"/>
      <c r="L109" s="34">
        <f t="shared" si="38"/>
        <v>452.38292312727833</v>
      </c>
      <c r="M109" s="34">
        <f t="shared" si="39"/>
        <v>113.59573078181967</v>
      </c>
      <c r="N109" s="34">
        <f t="shared" si="40"/>
        <v>113.59573078181967</v>
      </c>
      <c r="O109" s="34">
        <f t="shared" si="41"/>
        <v>679.57438469091767</v>
      </c>
      <c r="P109" s="43">
        <f t="shared" si="32"/>
        <v>0.20070674043488626</v>
      </c>
      <c r="Q109" s="62"/>
      <c r="R109" s="44">
        <f t="shared" si="42"/>
        <v>28.398932695454903</v>
      </c>
      <c r="S109" s="45">
        <f t="shared" si="43"/>
        <v>0.24999999999999986</v>
      </c>
      <c r="T109" s="68"/>
      <c r="U109" s="42">
        <f t="shared" si="33"/>
        <v>1.1433378377759176</v>
      </c>
      <c r="V109" s="63"/>
      <c r="W109" s="46">
        <f t="shared" si="44"/>
        <v>0.10000000000000009</v>
      </c>
      <c r="X109" s="46">
        <f t="shared" si="45"/>
        <v>5.0000000000000044E-2</v>
      </c>
      <c r="Y109" s="46">
        <f t="shared" si="46"/>
        <v>9.9930326570352168E-2</v>
      </c>
      <c r="Z109" s="46">
        <f t="shared" si="47"/>
        <v>5.0232155570398396E-2</v>
      </c>
      <c r="AA109" s="46">
        <f t="shared" si="47"/>
        <v>5.0000000000000044E-2</v>
      </c>
      <c r="AB109" s="46">
        <f t="shared" si="52"/>
        <v>5.0185552148459323E-2</v>
      </c>
      <c r="AC109" s="46">
        <f t="shared" si="48"/>
        <v>5.0154531211721531E-2</v>
      </c>
      <c r="AD109" s="46">
        <f t="shared" si="49"/>
        <v>-4.5253589392188709E-2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x14ac:dyDescent="0.3">
      <c r="A110" s="17">
        <f t="shared" si="34"/>
        <v>99</v>
      </c>
      <c r="B110" s="34">
        <f t="shared" si="50"/>
        <v>22777.871636070045</v>
      </c>
      <c r="C110" s="37">
        <f t="shared" si="35"/>
        <v>238.5510346418213</v>
      </c>
      <c r="D110" s="34">
        <f t="shared" si="36"/>
        <v>35836.840614623376</v>
      </c>
      <c r="E110" s="54"/>
      <c r="F110" s="34">
        <f t="shared" si="51"/>
        <v>238.5510346418213</v>
      </c>
      <c r="G110" s="34">
        <f t="shared" si="37"/>
        <v>1.9913951444543759E-2</v>
      </c>
      <c r="H110" s="55"/>
      <c r="I110" s="36">
        <f t="shared" si="30"/>
        <v>0.63559932308249956</v>
      </c>
      <c r="J110" s="34">
        <f t="shared" si="31"/>
        <v>6.6565866452099999E-3</v>
      </c>
      <c r="K110" s="54"/>
      <c r="L110" s="34">
        <f t="shared" si="38"/>
        <v>475.10206928364227</v>
      </c>
      <c r="M110" s="34">
        <f t="shared" si="39"/>
        <v>119.27551732091065</v>
      </c>
      <c r="N110" s="34">
        <f t="shared" si="40"/>
        <v>119.27551732091065</v>
      </c>
      <c r="O110" s="34">
        <f t="shared" si="41"/>
        <v>713.6531039254636</v>
      </c>
      <c r="P110" s="43">
        <f t="shared" si="32"/>
        <v>0.2006729728862845</v>
      </c>
      <c r="Q110" s="62"/>
      <c r="R110" s="44">
        <f t="shared" si="42"/>
        <v>29.818879330227631</v>
      </c>
      <c r="S110" s="45">
        <f t="shared" si="43"/>
        <v>0.24999999999999972</v>
      </c>
      <c r="T110" s="68"/>
      <c r="U110" s="42">
        <f t="shared" si="33"/>
        <v>1.1433148741986467</v>
      </c>
      <c r="V110" s="63"/>
      <c r="W110" s="46">
        <f t="shared" si="44"/>
        <v>0.10000000000000009</v>
      </c>
      <c r="X110" s="46">
        <f t="shared" si="45"/>
        <v>5.0000000000000044E-2</v>
      </c>
      <c r="Y110" s="46">
        <f t="shared" si="46"/>
        <v>9.9933667413920846E-2</v>
      </c>
      <c r="Z110" s="46">
        <f t="shared" si="47"/>
        <v>5.0221051668592365E-2</v>
      </c>
      <c r="AA110" s="46">
        <f t="shared" si="47"/>
        <v>5.0000000000000044E-2</v>
      </c>
      <c r="AB110" s="46">
        <f t="shared" si="52"/>
        <v>5.017668510872153E-2</v>
      </c>
      <c r="AC110" s="46">
        <f t="shared" si="48"/>
        <v>5.0147150926010076E-2</v>
      </c>
      <c r="AD110" s="46">
        <f t="shared" si="49"/>
        <v>-4.5263199011777666E-2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x14ac:dyDescent="0.3">
      <c r="A111" s="17">
        <f t="shared" si="34"/>
        <v>100</v>
      </c>
      <c r="B111" s="34">
        <f t="shared" si="50"/>
        <v>25055.65879967705</v>
      </c>
      <c r="C111" s="37">
        <f t="shared" si="35"/>
        <v>250.47858637391238</v>
      </c>
      <c r="D111" s="34">
        <f t="shared" si="36"/>
        <v>39418.261472626567</v>
      </c>
      <c r="E111" s="54"/>
      <c r="F111" s="34">
        <f t="shared" si="51"/>
        <v>250.47858637391238</v>
      </c>
      <c r="G111" s="34">
        <f t="shared" si="37"/>
        <v>1.9012400119223203E-2</v>
      </c>
      <c r="H111" s="55"/>
      <c r="I111" s="36">
        <f t="shared" si="30"/>
        <v>0.63563581608175657</v>
      </c>
      <c r="J111" s="34">
        <f t="shared" si="31"/>
        <v>6.3543793413581556E-3</v>
      </c>
      <c r="K111" s="54"/>
      <c r="L111" s="34">
        <f t="shared" si="38"/>
        <v>498.95717274782436</v>
      </c>
      <c r="M111" s="34">
        <f t="shared" si="39"/>
        <v>125.23929318695619</v>
      </c>
      <c r="N111" s="34">
        <f t="shared" si="40"/>
        <v>125.23929318695619</v>
      </c>
      <c r="O111" s="34">
        <f t="shared" si="41"/>
        <v>749.43575912173674</v>
      </c>
      <c r="P111" s="43">
        <f t="shared" si="32"/>
        <v>0.2006408238781055</v>
      </c>
      <c r="Q111" s="62"/>
      <c r="R111" s="44">
        <f t="shared" si="42"/>
        <v>31.309823296738955</v>
      </c>
      <c r="S111" s="45">
        <f t="shared" si="43"/>
        <v>0.24999999999999925</v>
      </c>
      <c r="T111" s="68"/>
      <c r="U111" s="42">
        <f t="shared" si="33"/>
        <v>1.1432930109646013</v>
      </c>
      <c r="V111" s="63"/>
      <c r="W111" s="46">
        <f t="shared" si="44"/>
        <v>0.10000000000000009</v>
      </c>
      <c r="X111" s="46">
        <f t="shared" si="45"/>
        <v>5.0000000000000044E-2</v>
      </c>
      <c r="Y111" s="46">
        <f t="shared" si="46"/>
        <v>9.9936847014961971E-2</v>
      </c>
      <c r="Z111" s="46">
        <f t="shared" si="47"/>
        <v>5.0210481087044734E-2</v>
      </c>
      <c r="AA111" s="46">
        <f t="shared" si="47"/>
        <v>5.0000000000000044E-2</v>
      </c>
      <c r="AB111" s="46">
        <f t="shared" si="52"/>
        <v>5.0168243221571096E-2</v>
      </c>
      <c r="AC111" s="46">
        <f t="shared" si="48"/>
        <v>5.0140124101541561E-2</v>
      </c>
      <c r="AD111" s="46">
        <f t="shared" si="49"/>
        <v>-4.5272347270263746E-2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x14ac:dyDescent="0.3">
      <c r="A112" s="124">
        <f t="shared" si="34"/>
        <v>101</v>
      </c>
      <c r="B112" s="40">
        <f t="shared" si="50"/>
        <v>27561.224679644758</v>
      </c>
      <c r="C112" s="103">
        <f t="shared" si="35"/>
        <v>263.00251569260803</v>
      </c>
      <c r="D112" s="40" t="e">
        <f t="shared" si="36"/>
        <v>#DIV/0!</v>
      </c>
      <c r="E112" s="40"/>
      <c r="F112" s="40">
        <f t="shared" si="51"/>
        <v>263.00251569260803</v>
      </c>
      <c r="G112" s="40" t="e">
        <f t="shared" si="37"/>
        <v>#DIV/0!</v>
      </c>
      <c r="H112" s="125"/>
      <c r="I112" s="126"/>
      <c r="J112" s="40"/>
      <c r="K112" s="40"/>
      <c r="L112" s="40">
        <f t="shared" si="38"/>
        <v>524.00503138521549</v>
      </c>
      <c r="M112" s="40">
        <f t="shared" si="39"/>
        <v>131.50125784630401</v>
      </c>
      <c r="N112" s="40">
        <f t="shared" si="40"/>
        <v>131.50125784630401</v>
      </c>
      <c r="O112" s="40">
        <f t="shared" si="41"/>
        <v>787.00754707782357</v>
      </c>
      <c r="P112" s="127">
        <f t="shared" si="32"/>
        <v>0.20061021535044163</v>
      </c>
      <c r="Q112" s="127"/>
      <c r="R112" s="92">
        <f t="shared" si="42"/>
        <v>-655.50628923151953</v>
      </c>
      <c r="S112" s="93">
        <f t="shared" si="43"/>
        <v>-4.9847910200042493</v>
      </c>
      <c r="T112" s="162"/>
      <c r="U112" s="163"/>
      <c r="V112" s="160"/>
      <c r="W112" s="136">
        <f>B112/B111-1</f>
        <v>0.10000000000000009</v>
      </c>
      <c r="X112" s="136">
        <f>C112/C111-1</f>
        <v>5.0000000000000044E-2</v>
      </c>
      <c r="Y112" s="136"/>
      <c r="Z112" s="136">
        <f t="shared" si="47"/>
        <v>5.0200418002710023E-2</v>
      </c>
      <c r="AA112" s="136">
        <f t="shared" si="47"/>
        <v>5.0000000000000044E-2</v>
      </c>
      <c r="AB112" s="136">
        <f t="shared" si="52"/>
        <v>5.0160205969526306E-2</v>
      </c>
      <c r="AC112" s="136">
        <f t="shared" si="48"/>
        <v>5.0133433718344556E-2</v>
      </c>
      <c r="AD112" s="136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x14ac:dyDescent="0.3">
      <c r="A113" s="124"/>
      <c r="B113" s="128"/>
      <c r="C113" s="128"/>
      <c r="D113" s="128"/>
      <c r="E113" s="129"/>
      <c r="F113" s="129"/>
      <c r="G113" s="130"/>
      <c r="H113" s="131"/>
      <c r="I113" s="129"/>
      <c r="J113" s="124"/>
      <c r="K113" s="132"/>
      <c r="L113" s="133"/>
      <c r="M113" s="133"/>
      <c r="N113" s="133"/>
      <c r="O113" s="134"/>
      <c r="P113" s="135"/>
      <c r="Q113" s="135"/>
      <c r="R113" s="125"/>
      <c r="S113" s="136"/>
      <c r="T113" s="160"/>
      <c r="U113" s="163"/>
      <c r="V113" s="161"/>
      <c r="W113" s="136"/>
      <c r="X113" s="136"/>
      <c r="Y113" s="136"/>
      <c r="Z113" s="136"/>
      <c r="AA113" s="136"/>
      <c r="AB113" s="136"/>
      <c r="AC113" s="136"/>
      <c r="AD113" s="124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x14ac:dyDescent="0.3">
      <c r="A114" s="71"/>
      <c r="B114" s="85"/>
      <c r="C114" s="85"/>
      <c r="D114" s="85"/>
      <c r="E114" s="86"/>
      <c r="F114" s="86"/>
      <c r="G114" s="87"/>
      <c r="H114" s="88"/>
      <c r="I114" s="86"/>
      <c r="J114" s="71"/>
      <c r="K114" s="89"/>
      <c r="L114" s="90"/>
      <c r="M114" s="90"/>
      <c r="N114" s="90"/>
      <c r="O114" s="83"/>
      <c r="P114" s="67"/>
      <c r="Q114" s="67"/>
      <c r="R114" s="78"/>
      <c r="S114" s="63"/>
      <c r="T114" s="63"/>
      <c r="U114" s="160"/>
      <c r="V114" s="91"/>
      <c r="W114" s="63"/>
      <c r="X114" s="63"/>
      <c r="Y114" s="63"/>
      <c r="Z114" s="63"/>
      <c r="AA114" s="63"/>
      <c r="AB114" s="63"/>
      <c r="AC114" s="63"/>
      <c r="AD114" s="71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x14ac:dyDescent="0.3">
      <c r="A115" s="71"/>
      <c r="B115" s="85"/>
      <c r="C115" s="85"/>
      <c r="D115" s="85"/>
      <c r="E115" s="86"/>
      <c r="F115" s="86"/>
      <c r="G115" s="87"/>
      <c r="H115" s="88"/>
      <c r="I115" s="86"/>
      <c r="J115" s="71"/>
      <c r="K115" s="89"/>
      <c r="L115" s="90"/>
      <c r="M115" s="90"/>
      <c r="N115" s="90"/>
      <c r="O115" s="83"/>
      <c r="P115" s="67"/>
      <c r="Q115" s="67"/>
      <c r="R115" s="78"/>
      <c r="S115" s="63"/>
      <c r="T115" s="63"/>
      <c r="U115" s="63"/>
      <c r="V115" s="91"/>
      <c r="W115" s="63"/>
      <c r="X115" s="63"/>
      <c r="Y115" s="63"/>
      <c r="Z115" s="63"/>
      <c r="AA115" s="63"/>
      <c r="AB115" s="63"/>
      <c r="AC115" s="63"/>
      <c r="AD115" s="71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x14ac:dyDescent="0.3">
      <c r="A116" s="71"/>
      <c r="B116" s="85"/>
      <c r="C116" s="85"/>
      <c r="D116" s="85"/>
      <c r="E116" s="86"/>
      <c r="F116" s="86"/>
      <c r="G116" s="87"/>
      <c r="H116" s="88"/>
      <c r="I116" s="86"/>
      <c r="J116" s="71"/>
      <c r="K116" s="89"/>
      <c r="L116" s="90"/>
      <c r="M116" s="90"/>
      <c r="N116" s="90"/>
      <c r="O116" s="83"/>
      <c r="P116" s="67"/>
      <c r="Q116" s="67"/>
      <c r="R116" s="78"/>
      <c r="S116" s="63"/>
      <c r="T116" s="63"/>
      <c r="U116" s="63"/>
      <c r="V116" s="91"/>
      <c r="W116" s="63"/>
      <c r="X116" s="63"/>
      <c r="Y116" s="63"/>
      <c r="Z116" s="63"/>
      <c r="AA116" s="63"/>
      <c r="AB116" s="63"/>
      <c r="AC116" s="63"/>
      <c r="AD116" s="71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x14ac:dyDescent="0.3">
      <c r="A117" s="71"/>
      <c r="B117" s="85"/>
      <c r="C117" s="85"/>
      <c r="D117" s="85"/>
      <c r="E117" s="86"/>
      <c r="F117" s="86"/>
      <c r="G117" s="87"/>
      <c r="H117" s="88"/>
      <c r="I117" s="86"/>
      <c r="J117" s="71"/>
      <c r="K117" s="89"/>
      <c r="L117" s="90"/>
      <c r="M117" s="90"/>
      <c r="N117" s="90"/>
      <c r="O117" s="83"/>
      <c r="P117" s="67"/>
      <c r="Q117" s="67"/>
      <c r="R117" s="78"/>
      <c r="S117" s="63"/>
      <c r="T117" s="63"/>
      <c r="U117" s="63"/>
      <c r="V117" s="91"/>
      <c r="W117" s="63"/>
      <c r="X117" s="63"/>
      <c r="Y117" s="63"/>
      <c r="Z117" s="63"/>
      <c r="AA117" s="63"/>
      <c r="AB117" s="63"/>
      <c r="AC117" s="63"/>
      <c r="AD117" s="71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x14ac:dyDescent="0.3">
      <c r="A118" s="71"/>
      <c r="B118" s="85"/>
      <c r="C118" s="85"/>
      <c r="D118" s="85"/>
      <c r="E118" s="86"/>
      <c r="F118" s="86"/>
      <c r="G118" s="87"/>
      <c r="H118" s="88"/>
      <c r="I118" s="86"/>
      <c r="J118" s="71"/>
      <c r="K118" s="89"/>
      <c r="L118" s="90"/>
      <c r="M118" s="90"/>
      <c r="N118" s="90"/>
      <c r="O118" s="83"/>
      <c r="P118" s="67"/>
      <c r="Q118" s="67"/>
      <c r="R118" s="78"/>
      <c r="S118" s="63"/>
      <c r="T118" s="63"/>
      <c r="U118" s="63"/>
      <c r="V118" s="91"/>
      <c r="W118" s="63"/>
      <c r="X118" s="63"/>
      <c r="Y118" s="63"/>
      <c r="Z118" s="63"/>
      <c r="AA118" s="63"/>
      <c r="AB118" s="63"/>
      <c r="AC118" s="63"/>
      <c r="AD118" s="71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x14ac:dyDescent="0.3">
      <c r="A119" s="71"/>
      <c r="B119" s="85"/>
      <c r="C119" s="85"/>
      <c r="D119" s="85"/>
      <c r="E119" s="86"/>
      <c r="F119" s="86"/>
      <c r="G119" s="87"/>
      <c r="H119" s="88"/>
      <c r="I119" s="86"/>
      <c r="J119" s="71"/>
      <c r="K119" s="89"/>
      <c r="L119" s="90"/>
      <c r="M119" s="90"/>
      <c r="N119" s="90"/>
      <c r="O119" s="83"/>
      <c r="P119" s="67"/>
      <c r="Q119" s="67"/>
      <c r="R119" s="78"/>
      <c r="S119" s="63"/>
      <c r="T119" s="63"/>
      <c r="U119" s="63"/>
      <c r="V119" s="91"/>
      <c r="W119" s="63"/>
      <c r="X119" s="63"/>
      <c r="Y119" s="63"/>
      <c r="Z119" s="63"/>
      <c r="AA119" s="63"/>
      <c r="AB119" s="63"/>
      <c r="AC119" s="63"/>
      <c r="AD119" s="71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x14ac:dyDescent="0.3">
      <c r="A120" s="71"/>
      <c r="B120" s="85"/>
      <c r="C120" s="85"/>
      <c r="D120" s="85"/>
      <c r="E120" s="86"/>
      <c r="F120" s="86"/>
      <c r="G120" s="87"/>
      <c r="H120" s="88"/>
      <c r="I120" s="86"/>
      <c r="J120" s="71"/>
      <c r="K120" s="89"/>
      <c r="L120" s="90"/>
      <c r="M120" s="90"/>
      <c r="N120" s="90"/>
      <c r="O120" s="83"/>
      <c r="P120" s="67"/>
      <c r="Q120" s="67"/>
      <c r="R120" s="78"/>
      <c r="S120" s="63"/>
      <c r="T120" s="63"/>
      <c r="U120" s="63"/>
      <c r="V120" s="91"/>
      <c r="W120" s="63"/>
      <c r="X120" s="63"/>
      <c r="Y120" s="63"/>
      <c r="Z120" s="63"/>
      <c r="AA120" s="63"/>
      <c r="AB120" s="63"/>
      <c r="AC120" s="63"/>
      <c r="AD120" s="71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x14ac:dyDescent="0.3">
      <c r="A121" s="71"/>
      <c r="B121" s="85"/>
      <c r="C121" s="85"/>
      <c r="D121" s="85"/>
      <c r="E121" s="86"/>
      <c r="F121" s="86"/>
      <c r="G121" s="87"/>
      <c r="H121" s="88"/>
      <c r="I121" s="86"/>
      <c r="J121" s="71"/>
      <c r="K121" s="89"/>
      <c r="L121" s="90"/>
      <c r="M121" s="90"/>
      <c r="N121" s="90"/>
      <c r="O121" s="83"/>
      <c r="P121" s="67"/>
      <c r="Q121" s="67"/>
      <c r="R121" s="78"/>
      <c r="S121" s="63"/>
      <c r="T121" s="63"/>
      <c r="U121" s="63"/>
      <c r="V121" s="91"/>
      <c r="W121" s="63"/>
      <c r="X121" s="63"/>
      <c r="Y121" s="63"/>
      <c r="Z121" s="63"/>
      <c r="AA121" s="63"/>
      <c r="AB121" s="63"/>
      <c r="AC121" s="63"/>
      <c r="AD121" s="71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x14ac:dyDescent="0.3">
      <c r="A122" s="71"/>
      <c r="B122" s="85"/>
      <c r="C122" s="85"/>
      <c r="D122" s="85"/>
      <c r="E122" s="86"/>
      <c r="F122" s="86"/>
      <c r="G122" s="87"/>
      <c r="H122" s="88"/>
      <c r="I122" s="86"/>
      <c r="J122" s="71"/>
      <c r="K122" s="89"/>
      <c r="L122" s="90"/>
      <c r="M122" s="90"/>
      <c r="N122" s="90"/>
      <c r="O122" s="83"/>
      <c r="P122" s="67"/>
      <c r="Q122" s="67"/>
      <c r="R122" s="78"/>
      <c r="S122" s="63"/>
      <c r="T122" s="63"/>
      <c r="U122" s="63"/>
      <c r="V122" s="91"/>
      <c r="W122" s="63"/>
      <c r="X122" s="63"/>
      <c r="Y122" s="63"/>
      <c r="Z122" s="63"/>
      <c r="AA122" s="63"/>
      <c r="AB122" s="63"/>
      <c r="AC122" s="63"/>
      <c r="AD122" s="71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x14ac:dyDescent="0.3">
      <c r="A123" s="71"/>
      <c r="B123" s="85"/>
      <c r="C123" s="85"/>
      <c r="D123" s="85"/>
      <c r="E123" s="86"/>
      <c r="F123" s="86"/>
      <c r="G123" s="87"/>
      <c r="H123" s="88"/>
      <c r="I123" s="86"/>
      <c r="J123" s="71"/>
      <c r="K123" s="89"/>
      <c r="L123" s="90"/>
      <c r="M123" s="90"/>
      <c r="N123" s="90"/>
      <c r="O123" s="83"/>
      <c r="P123" s="67"/>
      <c r="Q123" s="67"/>
      <c r="R123" s="78"/>
      <c r="S123" s="63"/>
      <c r="T123" s="63"/>
      <c r="U123" s="63"/>
      <c r="V123" s="91"/>
      <c r="W123" s="63"/>
      <c r="X123" s="63"/>
      <c r="Y123" s="63"/>
      <c r="Z123" s="63"/>
      <c r="AA123" s="63"/>
      <c r="AB123" s="63"/>
      <c r="AC123" s="63"/>
      <c r="AD123" s="71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x14ac:dyDescent="0.3">
      <c r="A124" s="71"/>
      <c r="B124" s="85"/>
      <c r="C124" s="85"/>
      <c r="D124" s="85"/>
      <c r="E124" s="86"/>
      <c r="F124" s="86"/>
      <c r="G124" s="87"/>
      <c r="H124" s="88"/>
      <c r="I124" s="86"/>
      <c r="J124" s="71"/>
      <c r="K124" s="89"/>
      <c r="L124" s="90"/>
      <c r="M124" s="90"/>
      <c r="N124" s="90"/>
      <c r="O124" s="83"/>
      <c r="P124" s="67"/>
      <c r="Q124" s="67"/>
      <c r="R124" s="78"/>
      <c r="S124" s="63"/>
      <c r="T124" s="63"/>
      <c r="U124" s="63"/>
      <c r="V124" s="91"/>
      <c r="W124" s="63"/>
      <c r="X124" s="63"/>
      <c r="Y124" s="63"/>
      <c r="Z124" s="63"/>
      <c r="AA124" s="63"/>
      <c r="AB124" s="63"/>
      <c r="AC124" s="63"/>
      <c r="AD124" s="71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x14ac:dyDescent="0.3">
      <c r="A125" s="71"/>
      <c r="B125" s="85"/>
      <c r="C125" s="85"/>
      <c r="D125" s="85"/>
      <c r="E125" s="86"/>
      <c r="F125" s="86"/>
      <c r="G125" s="87"/>
      <c r="H125" s="88"/>
      <c r="I125" s="86"/>
      <c r="J125" s="71"/>
      <c r="K125" s="89"/>
      <c r="L125" s="90"/>
      <c r="M125" s="90"/>
      <c r="N125" s="90"/>
      <c r="O125" s="83"/>
      <c r="P125" s="67"/>
      <c r="Q125" s="67"/>
      <c r="R125" s="78"/>
      <c r="S125" s="63"/>
      <c r="T125" s="63"/>
      <c r="U125" s="63"/>
      <c r="V125" s="91"/>
      <c r="W125" s="63"/>
      <c r="X125" s="63"/>
      <c r="Y125" s="63"/>
      <c r="Z125" s="63"/>
      <c r="AA125" s="63"/>
      <c r="AB125" s="63"/>
      <c r="AC125" s="63"/>
      <c r="AD125" s="71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3">
      <c r="A126" s="71"/>
      <c r="B126" s="85"/>
      <c r="C126" s="85"/>
      <c r="D126" s="85"/>
      <c r="E126" s="86"/>
      <c r="F126" s="86"/>
      <c r="G126" s="87"/>
      <c r="H126" s="88"/>
      <c r="I126" s="86"/>
      <c r="J126" s="71"/>
      <c r="K126" s="89"/>
      <c r="L126" s="90"/>
      <c r="M126" s="90"/>
      <c r="N126" s="90"/>
      <c r="O126" s="83"/>
      <c r="P126" s="67"/>
      <c r="Q126" s="67"/>
      <c r="R126" s="78"/>
      <c r="S126" s="63"/>
      <c r="T126" s="63"/>
      <c r="U126" s="63"/>
      <c r="V126" s="91"/>
      <c r="W126" s="63"/>
      <c r="X126" s="63"/>
      <c r="Y126" s="63"/>
      <c r="Z126" s="63"/>
      <c r="AA126" s="63"/>
      <c r="AB126" s="63"/>
      <c r="AC126" s="63"/>
      <c r="AD126" s="71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</row>
    <row r="127" spans="1:58" x14ac:dyDescent="0.3">
      <c r="A127" s="71"/>
      <c r="B127" s="85"/>
      <c r="C127" s="85"/>
      <c r="D127" s="85"/>
      <c r="E127" s="86"/>
      <c r="F127" s="86"/>
      <c r="G127" s="87"/>
      <c r="H127" s="88"/>
      <c r="I127" s="86"/>
      <c r="J127" s="71"/>
      <c r="K127" s="89"/>
      <c r="L127" s="90"/>
      <c r="M127" s="90"/>
      <c r="N127" s="90"/>
      <c r="O127" s="83"/>
      <c r="P127" s="67"/>
      <c r="Q127" s="67"/>
      <c r="R127" s="78"/>
      <c r="S127" s="63"/>
      <c r="T127" s="63"/>
      <c r="U127" s="63"/>
      <c r="V127" s="91"/>
      <c r="W127" s="63"/>
      <c r="X127" s="63"/>
      <c r="Y127" s="63"/>
      <c r="Z127" s="63"/>
      <c r="AA127" s="63"/>
      <c r="AB127" s="63"/>
      <c r="AC127" s="63"/>
      <c r="AD127" s="71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3">
      <c r="A128" s="71"/>
      <c r="B128" s="85"/>
      <c r="C128" s="85"/>
      <c r="D128" s="85"/>
      <c r="E128" s="86"/>
      <c r="F128" s="86"/>
      <c r="G128" s="87"/>
      <c r="H128" s="88"/>
      <c r="I128" s="86"/>
      <c r="J128" s="71"/>
      <c r="K128" s="89"/>
      <c r="L128" s="90"/>
      <c r="M128" s="90"/>
      <c r="N128" s="90"/>
      <c r="O128" s="83"/>
      <c r="P128" s="67"/>
      <c r="Q128" s="67"/>
      <c r="R128" s="78"/>
      <c r="S128" s="63"/>
      <c r="T128" s="63"/>
      <c r="U128" s="63"/>
      <c r="V128" s="91"/>
      <c r="W128" s="63"/>
      <c r="X128" s="63"/>
      <c r="Y128" s="63"/>
      <c r="Z128" s="63"/>
      <c r="AA128" s="63"/>
      <c r="AB128" s="63"/>
      <c r="AC128" s="63"/>
      <c r="AD128" s="71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</row>
    <row r="129" spans="1:58" x14ac:dyDescent="0.3">
      <c r="A129" s="71"/>
      <c r="B129" s="85"/>
      <c r="C129" s="85"/>
      <c r="D129" s="85"/>
      <c r="E129" s="86"/>
      <c r="F129" s="86"/>
      <c r="G129" s="87"/>
      <c r="H129" s="88"/>
      <c r="I129" s="86"/>
      <c r="J129" s="71"/>
      <c r="K129" s="89"/>
      <c r="L129" s="90"/>
      <c r="M129" s="90"/>
      <c r="N129" s="90"/>
      <c r="O129" s="83"/>
      <c r="P129" s="67"/>
      <c r="Q129" s="67"/>
      <c r="R129" s="78"/>
      <c r="S129" s="63"/>
      <c r="T129" s="63"/>
      <c r="U129" s="63"/>
      <c r="V129" s="91"/>
      <c r="W129" s="63"/>
      <c r="X129" s="63"/>
      <c r="Y129" s="63"/>
      <c r="Z129" s="63"/>
      <c r="AA129" s="63"/>
      <c r="AB129" s="63"/>
      <c r="AC129" s="63"/>
      <c r="AD129" s="71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3">
      <c r="A130" s="71"/>
      <c r="B130" s="85"/>
      <c r="C130" s="85"/>
      <c r="D130" s="85"/>
      <c r="E130" s="86"/>
      <c r="F130" s="86"/>
      <c r="G130" s="87"/>
      <c r="H130" s="88"/>
      <c r="I130" s="86"/>
      <c r="J130" s="71"/>
      <c r="K130" s="89"/>
      <c r="L130" s="90"/>
      <c r="M130" s="90"/>
      <c r="N130" s="90"/>
      <c r="O130" s="83"/>
      <c r="P130" s="67"/>
      <c r="Q130" s="67"/>
      <c r="R130" s="78"/>
      <c r="S130" s="63"/>
      <c r="T130" s="63"/>
      <c r="U130" s="63"/>
      <c r="V130" s="91"/>
      <c r="W130" s="63"/>
      <c r="X130" s="63"/>
      <c r="Y130" s="63"/>
      <c r="Z130" s="63"/>
      <c r="AA130" s="63"/>
      <c r="AB130" s="63"/>
      <c r="AC130" s="63"/>
      <c r="AD130" s="71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</row>
    <row r="131" spans="1:58" x14ac:dyDescent="0.3">
      <c r="A131" s="71"/>
      <c r="B131" s="85"/>
      <c r="C131" s="85"/>
      <c r="D131" s="85"/>
      <c r="E131" s="86"/>
      <c r="F131" s="86"/>
      <c r="G131" s="87"/>
      <c r="H131" s="88"/>
      <c r="I131" s="86"/>
      <c r="J131" s="71"/>
      <c r="K131" s="89"/>
      <c r="L131" s="90"/>
      <c r="M131" s="90"/>
      <c r="N131" s="90"/>
      <c r="O131" s="83"/>
      <c r="P131" s="67"/>
      <c r="Q131" s="67"/>
      <c r="R131" s="78"/>
      <c r="S131" s="63"/>
      <c r="T131" s="63"/>
      <c r="U131" s="63"/>
      <c r="V131" s="91"/>
      <c r="W131" s="63"/>
      <c r="X131" s="63"/>
      <c r="Y131" s="63"/>
      <c r="Z131" s="63"/>
      <c r="AA131" s="63"/>
      <c r="AB131" s="63"/>
      <c r="AC131" s="63"/>
      <c r="AD131" s="71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</row>
    <row r="132" spans="1:58" x14ac:dyDescent="0.3">
      <c r="A132" s="71"/>
      <c r="B132" s="85"/>
      <c r="C132" s="85"/>
      <c r="D132" s="85"/>
      <c r="E132" s="86"/>
      <c r="F132" s="86"/>
      <c r="G132" s="87"/>
      <c r="H132" s="88"/>
      <c r="I132" s="86"/>
      <c r="J132" s="71"/>
      <c r="K132" s="89"/>
      <c r="L132" s="90"/>
      <c r="M132" s="90"/>
      <c r="N132" s="90"/>
      <c r="O132" s="83"/>
      <c r="P132" s="67"/>
      <c r="Q132" s="67"/>
      <c r="R132" s="78"/>
      <c r="S132" s="63"/>
      <c r="T132" s="63"/>
      <c r="U132" s="63"/>
      <c r="V132" s="91"/>
      <c r="W132" s="63"/>
      <c r="X132" s="63"/>
      <c r="Y132" s="63"/>
      <c r="Z132" s="63"/>
      <c r="AA132" s="63"/>
      <c r="AB132" s="63"/>
      <c r="AC132" s="63"/>
      <c r="AD132" s="71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</row>
    <row r="133" spans="1:58" x14ac:dyDescent="0.3">
      <c r="A133" s="71"/>
      <c r="B133" s="85"/>
      <c r="C133" s="85"/>
      <c r="D133" s="85"/>
      <c r="E133" s="86"/>
      <c r="F133" s="86"/>
      <c r="G133" s="87"/>
      <c r="H133" s="88"/>
      <c r="I133" s="86"/>
      <c r="J133" s="71"/>
      <c r="K133" s="89"/>
      <c r="L133" s="90"/>
      <c r="M133" s="90"/>
      <c r="N133" s="90"/>
      <c r="O133" s="83"/>
      <c r="P133" s="67"/>
      <c r="Q133" s="67"/>
      <c r="R133" s="78"/>
      <c r="S133" s="63"/>
      <c r="T133" s="63"/>
      <c r="U133" s="63"/>
      <c r="V133" s="91"/>
      <c r="W133" s="63"/>
      <c r="X133" s="63"/>
      <c r="Y133" s="63"/>
      <c r="Z133" s="63"/>
      <c r="AA133" s="63"/>
      <c r="AB133" s="63"/>
      <c r="AC133" s="63"/>
      <c r="AD133" s="71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</row>
    <row r="134" spans="1:58" x14ac:dyDescent="0.3">
      <c r="A134" s="7"/>
      <c r="B134" s="32"/>
      <c r="C134" s="32"/>
      <c r="D134" s="32"/>
      <c r="E134" s="11"/>
      <c r="F134" s="11"/>
      <c r="G134" s="33"/>
      <c r="H134" s="10"/>
      <c r="I134" s="11"/>
      <c r="J134" s="7"/>
      <c r="K134" s="12"/>
      <c r="L134" s="9"/>
      <c r="M134" s="9"/>
      <c r="N134" s="9"/>
      <c r="O134" s="13"/>
      <c r="P134" s="14"/>
      <c r="Q134" s="14"/>
      <c r="R134" s="38"/>
      <c r="S134" s="4"/>
      <c r="T134" s="4"/>
      <c r="V134" s="15"/>
      <c r="W134" s="4"/>
      <c r="X134" s="4"/>
      <c r="Y134" s="4"/>
      <c r="Z134" s="4"/>
      <c r="AA134" s="4"/>
      <c r="AB134" s="4"/>
      <c r="AC134" s="4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</row>
    <row r="135" spans="1:58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4"/>
      <c r="L135" s="14"/>
      <c r="M135" s="14"/>
      <c r="N135" s="14"/>
      <c r="O135" s="14"/>
      <c r="P135" s="14"/>
      <c r="Q135" s="14"/>
      <c r="R135" s="38"/>
      <c r="S135" s="4"/>
      <c r="T135" s="4"/>
      <c r="V135" s="14"/>
      <c r="W135" s="7"/>
      <c r="X135" s="7"/>
      <c r="Y135" s="7"/>
      <c r="Z135" s="7"/>
      <c r="AA135" s="7"/>
      <c r="AB135" s="7"/>
      <c r="AC135" s="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</row>
    <row r="136" spans="1:58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4"/>
      <c r="L136" s="14"/>
      <c r="M136" s="14"/>
      <c r="N136" s="14"/>
      <c r="O136" s="14"/>
      <c r="P136" s="14"/>
      <c r="Q136" s="14"/>
      <c r="R136" s="38"/>
      <c r="S136" s="4"/>
      <c r="T136" s="4"/>
      <c r="V136" s="14"/>
      <c r="W136" s="7"/>
      <c r="X136" s="7"/>
      <c r="Y136" s="7"/>
      <c r="Z136" s="7"/>
      <c r="AA136" s="7"/>
      <c r="AB136" s="7"/>
      <c r="AC136" s="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</row>
    <row r="137" spans="1:58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4"/>
      <c r="L137" s="14"/>
      <c r="M137" s="14"/>
      <c r="N137" s="14"/>
      <c r="O137" s="14"/>
      <c r="P137" s="14"/>
      <c r="Q137" s="14"/>
      <c r="R137" s="38"/>
      <c r="S137" s="4"/>
      <c r="T137" s="4"/>
      <c r="V137" s="14"/>
      <c r="W137" s="7"/>
      <c r="X137" s="7"/>
      <c r="Y137" s="7"/>
      <c r="Z137" s="7"/>
      <c r="AA137" s="7"/>
      <c r="AB137" s="7"/>
      <c r="AC137" s="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</row>
    <row r="138" spans="1:58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4"/>
      <c r="L138" s="14"/>
      <c r="M138" s="14"/>
      <c r="N138" s="14"/>
      <c r="O138" s="14"/>
      <c r="P138" s="14"/>
      <c r="Q138" s="14"/>
      <c r="R138" s="38"/>
      <c r="S138" s="4"/>
      <c r="T138" s="4"/>
      <c r="V138" s="14"/>
      <c r="W138" s="7"/>
      <c r="X138" s="7"/>
      <c r="Y138" s="7"/>
      <c r="Z138" s="7"/>
      <c r="AA138" s="7"/>
      <c r="AB138" s="7"/>
      <c r="AC138" s="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</row>
    <row r="139" spans="1:58" x14ac:dyDescent="0.3"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</sheetData>
  <mergeCells count="17">
    <mergeCell ref="A1:AD1"/>
    <mergeCell ref="A2:AD2"/>
    <mergeCell ref="A9:A10"/>
    <mergeCell ref="F9:F10"/>
    <mergeCell ref="G9:G10"/>
    <mergeCell ref="I9:I10"/>
    <mergeCell ref="J9:J10"/>
    <mergeCell ref="B9:D9"/>
    <mergeCell ref="L9:P9"/>
    <mergeCell ref="R9:S9"/>
    <mergeCell ref="B5:C5"/>
    <mergeCell ref="F4:F6"/>
    <mergeCell ref="U112:U113"/>
    <mergeCell ref="U4:U8"/>
    <mergeCell ref="U9:U10"/>
    <mergeCell ref="W9:AD9"/>
    <mergeCell ref="Y7:AA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8E1F-4C30-4FA5-9282-8633BFCA78DF}">
  <dimension ref="A1:BF139"/>
  <sheetViews>
    <sheetView workbookViewId="0">
      <selection activeCell="A3" sqref="A3"/>
    </sheetView>
  </sheetViews>
  <sheetFormatPr defaultRowHeight="15" x14ac:dyDescent="0.3"/>
  <cols>
    <col min="1" max="1" width="5.85546875" style="19" customWidth="1"/>
    <col min="2" max="2" width="7.140625" style="19" customWidth="1"/>
    <col min="3" max="3" width="6.85546875" style="19" customWidth="1"/>
    <col min="4" max="4" width="6.5703125" style="19" customWidth="1"/>
    <col min="5" max="5" width="1.85546875" style="19" customWidth="1"/>
    <col min="6" max="6" width="7.28515625" style="19" customWidth="1"/>
    <col min="7" max="7" width="5" style="19" customWidth="1"/>
    <col min="8" max="8" width="1.85546875" style="19" customWidth="1"/>
    <col min="9" max="10" width="6.42578125" style="19" customWidth="1"/>
    <col min="11" max="11" width="1.85546875" style="1" customWidth="1"/>
    <col min="12" max="13" width="5.42578125" style="1" customWidth="1"/>
    <col min="14" max="14" width="5.28515625" style="1" customWidth="1"/>
    <col min="15" max="15" width="6.42578125" style="1" customWidth="1"/>
    <col min="16" max="16" width="7.85546875" style="1" customWidth="1"/>
    <col min="17" max="17" width="1.85546875" style="1" customWidth="1"/>
    <col min="18" max="18" width="5.42578125" style="35" customWidth="1"/>
    <col min="19" max="19" width="8.5703125" style="3" customWidth="1"/>
    <col min="20" max="20" width="1" style="3" customWidth="1"/>
    <col min="21" max="21" width="12.7109375" style="4" customWidth="1"/>
    <col min="22" max="22" width="1" style="1" customWidth="1"/>
    <col min="23" max="30" width="6" style="19" customWidth="1"/>
    <col min="31" max="16384" width="9.140625" style="1"/>
  </cols>
  <sheetData>
    <row r="1" spans="1:58" ht="19.5" x14ac:dyDescent="0.35">
      <c r="A1" s="144" t="s">
        <v>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8" x14ac:dyDescent="0.35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3.5" customHeight="1" thickBot="1" x14ac:dyDescent="0.4">
      <c r="A3" s="72">
        <f>A7</f>
        <v>1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5"/>
      <c r="T3" s="75"/>
      <c r="U3" s="75"/>
      <c r="V3" s="67"/>
      <c r="W3" s="71"/>
      <c r="X3" s="71"/>
      <c r="Y3" s="71"/>
      <c r="Z3" s="71"/>
      <c r="AA3" s="71"/>
      <c r="AB3" s="71"/>
      <c r="AC3" s="71"/>
      <c r="AD3" s="71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22.5" customHeight="1" thickBot="1" x14ac:dyDescent="0.35">
      <c r="A4" s="69"/>
      <c r="B4" s="71"/>
      <c r="C4" s="71"/>
      <c r="D4" s="77"/>
      <c r="E4" s="71"/>
      <c r="F4" s="156" t="s">
        <v>4</v>
      </c>
      <c r="G4" s="81"/>
      <c r="H4" s="81"/>
      <c r="I4" s="101" t="s">
        <v>36</v>
      </c>
      <c r="J4" s="81"/>
      <c r="K4" s="96"/>
      <c r="L4" s="99"/>
      <c r="M4" s="99"/>
      <c r="N4" s="99"/>
      <c r="O4" s="99"/>
      <c r="P4" s="99"/>
      <c r="Q4" s="99"/>
      <c r="R4" s="108"/>
      <c r="S4" s="63"/>
      <c r="T4" s="63"/>
      <c r="U4" s="138" t="s">
        <v>41</v>
      </c>
      <c r="V4" s="67"/>
      <c r="W4" s="71"/>
      <c r="X4" s="71"/>
      <c r="Y4" s="71"/>
      <c r="Z4" s="71"/>
      <c r="AA4" s="71"/>
      <c r="AB4" s="71"/>
      <c r="AC4" s="71"/>
      <c r="AD4" s="7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17.25" customHeight="1" thickBot="1" x14ac:dyDescent="0.35">
      <c r="A5" s="79"/>
      <c r="B5" s="154" t="s">
        <v>27</v>
      </c>
      <c r="C5" s="155"/>
      <c r="D5" s="77"/>
      <c r="E5" s="77"/>
      <c r="F5" s="156"/>
      <c r="G5" s="81"/>
      <c r="H5" s="81"/>
      <c r="I5" s="116" t="s">
        <v>0</v>
      </c>
      <c r="J5" s="6">
        <v>2</v>
      </c>
      <c r="K5" s="99"/>
      <c r="L5" s="99"/>
      <c r="M5" s="110"/>
      <c r="N5" s="8"/>
      <c r="O5" s="111"/>
      <c r="P5" s="104"/>
      <c r="Q5" s="105"/>
      <c r="R5" s="108"/>
      <c r="S5" s="63"/>
      <c r="T5" s="63"/>
      <c r="U5" s="139"/>
      <c r="V5" s="67"/>
      <c r="W5" s="71"/>
      <c r="X5" s="71"/>
      <c r="Y5" s="81"/>
      <c r="Z5" s="81"/>
      <c r="AA5" s="81"/>
      <c r="AB5" s="81"/>
      <c r="AC5" s="71"/>
      <c r="AD5" s="71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8" customHeight="1" thickBot="1" x14ac:dyDescent="0.35">
      <c r="A6" s="26" t="s">
        <v>26</v>
      </c>
      <c r="B6" s="27" t="s">
        <v>0</v>
      </c>
      <c r="C6" s="28" t="s">
        <v>1</v>
      </c>
      <c r="D6" s="29" t="s">
        <v>24</v>
      </c>
      <c r="E6" s="77"/>
      <c r="F6" s="157"/>
      <c r="G6" s="81"/>
      <c r="H6" s="100"/>
      <c r="I6" s="117" t="s">
        <v>1</v>
      </c>
      <c r="J6" s="102">
        <v>2</v>
      </c>
      <c r="K6" s="99"/>
      <c r="L6" s="99"/>
      <c r="M6" s="112"/>
      <c r="N6" s="6"/>
      <c r="O6" s="109" t="s">
        <v>37</v>
      </c>
      <c r="P6" s="99"/>
      <c r="Q6" s="113"/>
      <c r="R6" s="80"/>
      <c r="S6" s="64"/>
      <c r="T6" s="64"/>
      <c r="U6" s="139"/>
      <c r="V6" s="67"/>
      <c r="W6" s="71"/>
      <c r="X6" s="71"/>
      <c r="Y6" s="81"/>
      <c r="Z6" s="81"/>
      <c r="AA6" s="81"/>
      <c r="AB6" s="81"/>
      <c r="AC6" s="71"/>
      <c r="AD6" s="71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6.5" customHeight="1" thickBot="1" x14ac:dyDescent="0.35">
      <c r="A7" s="20">
        <v>1</v>
      </c>
      <c r="B7" s="30">
        <v>0.1</v>
      </c>
      <c r="C7" s="31">
        <v>0.05</v>
      </c>
      <c r="D7" s="31">
        <v>1</v>
      </c>
      <c r="E7" s="16"/>
      <c r="F7" s="118">
        <v>0.5</v>
      </c>
      <c r="G7" s="81"/>
      <c r="H7" s="81"/>
      <c r="I7" s="116" t="s">
        <v>17</v>
      </c>
      <c r="J7" s="6">
        <v>1</v>
      </c>
      <c r="K7" s="99"/>
      <c r="L7" s="99"/>
      <c r="M7" s="114"/>
      <c r="N7" s="106"/>
      <c r="O7" s="106"/>
      <c r="P7" s="106"/>
      <c r="Q7" s="107"/>
      <c r="R7" s="80"/>
      <c r="S7" s="64"/>
      <c r="T7" s="64"/>
      <c r="U7" s="139"/>
      <c r="V7" s="67"/>
      <c r="W7" s="71"/>
      <c r="X7" s="71"/>
      <c r="Y7" s="143"/>
      <c r="Z7" s="143"/>
      <c r="AA7" s="143"/>
      <c r="AB7" s="18"/>
      <c r="AC7" s="71"/>
      <c r="AD7" s="71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" customHeight="1" x14ac:dyDescent="0.3">
      <c r="A8" s="94"/>
      <c r="B8" s="95"/>
      <c r="C8" s="95"/>
      <c r="D8" s="95"/>
      <c r="E8" s="95"/>
      <c r="F8" s="95"/>
      <c r="G8" s="95"/>
      <c r="H8" s="95"/>
      <c r="I8" s="95"/>
      <c r="J8" s="95"/>
      <c r="K8" s="96"/>
      <c r="L8" s="96"/>
      <c r="M8" s="96"/>
      <c r="N8" s="96"/>
      <c r="O8" s="96"/>
      <c r="P8" s="96"/>
      <c r="Q8" s="96"/>
      <c r="R8" s="97"/>
      <c r="S8" s="98"/>
      <c r="T8" s="64"/>
      <c r="U8" s="139"/>
      <c r="V8" s="67"/>
      <c r="W8" s="95"/>
      <c r="X8" s="95"/>
      <c r="Y8" s="95"/>
      <c r="Z8" s="115"/>
      <c r="AA8" s="95"/>
      <c r="AB8" s="95"/>
      <c r="AC8" s="95"/>
      <c r="AD8" s="95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s="5" customFormat="1" ht="18" customHeight="1" x14ac:dyDescent="0.3">
      <c r="A9" s="146" t="s">
        <v>2</v>
      </c>
      <c r="B9" s="152" t="s">
        <v>28</v>
      </c>
      <c r="C9" s="152"/>
      <c r="D9" s="152"/>
      <c r="E9" s="52"/>
      <c r="F9" s="148" t="s">
        <v>1</v>
      </c>
      <c r="G9" s="148" t="s">
        <v>17</v>
      </c>
      <c r="H9" s="52"/>
      <c r="I9" s="150" t="s">
        <v>4</v>
      </c>
      <c r="J9" s="150" t="s">
        <v>5</v>
      </c>
      <c r="K9" s="56"/>
      <c r="L9" s="152" t="s">
        <v>29</v>
      </c>
      <c r="M9" s="152"/>
      <c r="N9" s="152"/>
      <c r="O9" s="152"/>
      <c r="P9" s="152"/>
      <c r="Q9" s="52"/>
      <c r="R9" s="153" t="s">
        <v>32</v>
      </c>
      <c r="S9" s="153"/>
      <c r="T9" s="65"/>
      <c r="U9" s="140" t="s">
        <v>39</v>
      </c>
      <c r="V9" s="69"/>
      <c r="W9" s="142" t="s">
        <v>30</v>
      </c>
      <c r="X9" s="142"/>
      <c r="Y9" s="142"/>
      <c r="Z9" s="142"/>
      <c r="AA9" s="142"/>
      <c r="AB9" s="142"/>
      <c r="AC9" s="142"/>
      <c r="AD9" s="142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ht="19.5" customHeight="1" thickBot="1" x14ac:dyDescent="0.35">
      <c r="A10" s="147"/>
      <c r="B10" s="47" t="s">
        <v>0</v>
      </c>
      <c r="C10" s="47" t="s">
        <v>15</v>
      </c>
      <c r="D10" s="47" t="s">
        <v>3</v>
      </c>
      <c r="E10" s="53"/>
      <c r="F10" s="149"/>
      <c r="G10" s="149"/>
      <c r="H10" s="53"/>
      <c r="I10" s="151"/>
      <c r="J10" s="151"/>
      <c r="K10" s="57"/>
      <c r="L10" s="48" t="s">
        <v>6</v>
      </c>
      <c r="M10" s="50" t="s">
        <v>7</v>
      </c>
      <c r="N10" s="50" t="s">
        <v>8</v>
      </c>
      <c r="O10" s="50" t="s">
        <v>9</v>
      </c>
      <c r="P10" s="50" t="s">
        <v>10</v>
      </c>
      <c r="Q10" s="60"/>
      <c r="R10" s="51" t="s">
        <v>33</v>
      </c>
      <c r="S10" s="49" t="s">
        <v>34</v>
      </c>
      <c r="T10" s="66"/>
      <c r="U10" s="141"/>
      <c r="V10" s="70"/>
      <c r="W10" s="48" t="s">
        <v>0</v>
      </c>
      <c r="X10" s="48" t="s">
        <v>1</v>
      </c>
      <c r="Y10" s="48" t="s">
        <v>3</v>
      </c>
      <c r="Z10" s="50" t="s">
        <v>6</v>
      </c>
      <c r="AA10" s="50" t="s">
        <v>7</v>
      </c>
      <c r="AB10" s="48" t="s">
        <v>46</v>
      </c>
      <c r="AC10" s="50" t="s">
        <v>9</v>
      </c>
      <c r="AD10" s="48" t="s">
        <v>31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x14ac:dyDescent="0.3">
      <c r="A11" s="19">
        <f>0</f>
        <v>0</v>
      </c>
      <c r="B11" s="39"/>
      <c r="C11" s="39"/>
      <c r="D11" s="39"/>
      <c r="E11" s="54"/>
      <c r="F11" s="103"/>
      <c r="G11" s="37">
        <f>J7</f>
        <v>1</v>
      </c>
      <c r="H11" s="55"/>
      <c r="I11" s="82"/>
      <c r="J11" s="39"/>
      <c r="K11" s="58"/>
      <c r="L11" s="78"/>
      <c r="M11" s="78"/>
      <c r="N11" s="78"/>
      <c r="O11" s="78"/>
      <c r="P11" s="83"/>
      <c r="Q11" s="61"/>
      <c r="R11" s="84"/>
      <c r="S11" s="67"/>
      <c r="T11" s="67"/>
      <c r="U11" s="42"/>
      <c r="V11" s="63"/>
      <c r="W11" s="71"/>
      <c r="X11" s="71"/>
      <c r="Y11" s="71"/>
      <c r="Z11" s="71"/>
      <c r="AA11" s="71"/>
      <c r="AB11" s="71"/>
      <c r="AC11" s="71"/>
      <c r="AD11" s="71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x14ac:dyDescent="0.3">
      <c r="A12" s="19">
        <f>1+A11</f>
        <v>1</v>
      </c>
      <c r="B12" s="37">
        <f>J5</f>
        <v>2</v>
      </c>
      <c r="C12" s="37">
        <f>F12/A$7</f>
        <v>2</v>
      </c>
      <c r="D12" s="34">
        <f>B12/F$7</f>
        <v>4</v>
      </c>
      <c r="E12" s="54"/>
      <c r="F12" s="37">
        <f>J6</f>
        <v>2</v>
      </c>
      <c r="G12" s="37">
        <f>(G11*B12+F12)/D12</f>
        <v>1</v>
      </c>
      <c r="H12" s="55"/>
      <c r="I12" s="36">
        <f t="shared" ref="I12:I43" si="0">B12/D12</f>
        <v>0.5</v>
      </c>
      <c r="J12" s="34">
        <f t="shared" ref="J12:J43" si="1">C12/D12</f>
        <v>0.5</v>
      </c>
      <c r="K12" s="59"/>
      <c r="L12" s="34">
        <f>G11*B12</f>
        <v>2</v>
      </c>
      <c r="M12" s="34">
        <f>F12/(1+D$7)</f>
        <v>1</v>
      </c>
      <c r="N12" s="34">
        <f>F12-M12</f>
        <v>1</v>
      </c>
      <c r="O12" s="34">
        <f t="shared" ref="O12" si="2">SUM(L12:N12)</f>
        <v>4</v>
      </c>
      <c r="P12" s="43">
        <f t="shared" ref="P12:P75" si="3">N12/(L12+M12)</f>
        <v>0.33333333333333331</v>
      </c>
      <c r="Q12" s="62"/>
      <c r="R12" s="44">
        <f>L13-L12+M13-M12</f>
        <v>0.25000000000000022</v>
      </c>
      <c r="S12" s="45">
        <f>R12/N12</f>
        <v>0.25000000000000022</v>
      </c>
      <c r="T12" s="68"/>
      <c r="U12" s="42">
        <f t="shared" ref="U12:U75" si="4">O12/(L13+M13)</f>
        <v>1.2307692307692308</v>
      </c>
      <c r="V12" s="63"/>
      <c r="W12" s="63"/>
      <c r="X12" s="63"/>
      <c r="Y12" s="63"/>
      <c r="Z12" s="63"/>
      <c r="AA12" s="63"/>
      <c r="AB12" s="63"/>
      <c r="AC12" s="63"/>
      <c r="AD12" s="4">
        <f t="shared" ref="AD12:AD43" si="5">G12/G11-1</f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x14ac:dyDescent="0.3">
      <c r="A13" s="19">
        <f t="shared" ref="A13:A76" si="6">1+A12</f>
        <v>2</v>
      </c>
      <c r="B13" s="34">
        <f>B12*(1+B$7)</f>
        <v>2.2000000000000002</v>
      </c>
      <c r="C13" s="37">
        <f t="shared" ref="C13:C76" si="7">F13/A$7</f>
        <v>2.1</v>
      </c>
      <c r="D13" s="34">
        <f t="shared" ref="D13:D76" si="8">B13/F$7</f>
        <v>4.4000000000000004</v>
      </c>
      <c r="E13" s="54"/>
      <c r="F13" s="34">
        <f>F12*(1+C$7)</f>
        <v>2.1</v>
      </c>
      <c r="G13" s="37">
        <f t="shared" ref="G13:G76" si="9">(G12*B13+F13)/D13</f>
        <v>0.9772727272727274</v>
      </c>
      <c r="H13" s="55"/>
      <c r="I13" s="36">
        <f t="shared" si="0"/>
        <v>0.5</v>
      </c>
      <c r="J13" s="34">
        <f t="shared" si="1"/>
        <v>0.47727272727272724</v>
      </c>
      <c r="K13" s="54"/>
      <c r="L13" s="34">
        <f t="shared" ref="L13:L76" si="10">G12*B13</f>
        <v>2.2000000000000002</v>
      </c>
      <c r="M13" s="34">
        <f t="shared" ref="M13:M76" si="11">F13/(1+D$7)</f>
        <v>1.05</v>
      </c>
      <c r="N13" s="34">
        <f t="shared" ref="N13:N76" si="12">F13-M13</f>
        <v>1.05</v>
      </c>
      <c r="O13" s="34">
        <f t="shared" ref="O13:O76" si="13">SUM(L13:N13)</f>
        <v>4.3</v>
      </c>
      <c r="P13" s="43">
        <f t="shared" si="3"/>
        <v>0.32307692307692309</v>
      </c>
      <c r="Q13" s="62"/>
      <c r="R13" s="44">
        <f t="shared" ref="R13:R76" si="14">L14-L13+M14-M13</f>
        <v>0.21750000000000047</v>
      </c>
      <c r="S13" s="45">
        <f t="shared" ref="S13:S76" si="15">R13/N13</f>
        <v>0.20714285714285757</v>
      </c>
      <c r="T13" s="68"/>
      <c r="U13" s="42">
        <f t="shared" si="4"/>
        <v>1.2400865176640228</v>
      </c>
      <c r="V13" s="63"/>
      <c r="W13" s="46">
        <f t="shared" ref="W13:W44" si="16">B13/B12-1</f>
        <v>0.10000000000000009</v>
      </c>
      <c r="X13" s="46">
        <f t="shared" ref="X13:X44" si="17">C13/C12-1</f>
        <v>5.0000000000000044E-2</v>
      </c>
      <c r="Y13" s="46">
        <f t="shared" ref="Y13:Y44" si="18">D13/D12-1</f>
        <v>0.10000000000000009</v>
      </c>
      <c r="Z13" s="46">
        <f t="shared" ref="Z13:AA76" si="19">L13/L12-1</f>
        <v>0.10000000000000009</v>
      </c>
      <c r="AA13" s="46">
        <f t="shared" si="19"/>
        <v>5.0000000000000044E-2</v>
      </c>
      <c r="AB13" s="46">
        <f>(L13+M13)/(L12+M12)-1</f>
        <v>8.3333333333333259E-2</v>
      </c>
      <c r="AC13" s="46">
        <f t="shared" ref="AC13:AC76" si="20">O13/O12-1</f>
        <v>7.4999999999999956E-2</v>
      </c>
      <c r="AD13" s="46">
        <f t="shared" si="5"/>
        <v>-2.2727272727272596E-2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x14ac:dyDescent="0.3">
      <c r="A14" s="19">
        <f t="shared" si="6"/>
        <v>3</v>
      </c>
      <c r="B14" s="34">
        <f t="shared" ref="B14:B77" si="21">B13*(1+B$7)</f>
        <v>2.4200000000000004</v>
      </c>
      <c r="C14" s="37">
        <f t="shared" si="7"/>
        <v>2.2050000000000001</v>
      </c>
      <c r="D14" s="34">
        <f t="shared" si="8"/>
        <v>4.8400000000000007</v>
      </c>
      <c r="E14" s="54"/>
      <c r="F14" s="34">
        <f t="shared" ref="F14:F77" si="22">F13*(1+C$7)</f>
        <v>2.2050000000000001</v>
      </c>
      <c r="G14" s="37">
        <f t="shared" si="9"/>
        <v>0.94421487603305776</v>
      </c>
      <c r="H14" s="55"/>
      <c r="I14" s="36">
        <f t="shared" si="0"/>
        <v>0.5</v>
      </c>
      <c r="J14" s="34">
        <f t="shared" si="1"/>
        <v>0.45557851239669417</v>
      </c>
      <c r="K14" s="54"/>
      <c r="L14" s="34">
        <f t="shared" si="10"/>
        <v>2.3650000000000007</v>
      </c>
      <c r="M14" s="34">
        <f t="shared" si="11"/>
        <v>1.1025</v>
      </c>
      <c r="N14" s="34">
        <f t="shared" si="12"/>
        <v>1.1025</v>
      </c>
      <c r="O14" s="34">
        <f t="shared" si="13"/>
        <v>4.57</v>
      </c>
      <c r="P14" s="43">
        <f t="shared" si="3"/>
        <v>0.31795241528478724</v>
      </c>
      <c r="Q14" s="62"/>
      <c r="R14" s="44">
        <f t="shared" si="14"/>
        <v>0.20362499999999994</v>
      </c>
      <c r="S14" s="45">
        <f t="shared" si="15"/>
        <v>0.18469387755102035</v>
      </c>
      <c r="T14" s="68"/>
      <c r="U14" s="42">
        <f>O14/(L15+M15)</f>
        <v>1.2448500119173276</v>
      </c>
      <c r="V14" s="63"/>
      <c r="W14" s="46">
        <f t="shared" si="16"/>
        <v>0.10000000000000009</v>
      </c>
      <c r="X14" s="46">
        <f t="shared" si="17"/>
        <v>5.0000000000000044E-2</v>
      </c>
      <c r="Y14" s="46">
        <f t="shared" si="18"/>
        <v>0.10000000000000009</v>
      </c>
      <c r="Z14" s="46">
        <f t="shared" si="19"/>
        <v>7.5000000000000178E-2</v>
      </c>
      <c r="AA14" s="46">
        <f t="shared" si="19"/>
        <v>5.0000000000000044E-2</v>
      </c>
      <c r="AB14" s="46">
        <f t="shared" ref="AB14:AB77" si="23">(L14+M14)/(L13+M13)-1</f>
        <v>6.6923076923077085E-2</v>
      </c>
      <c r="AC14" s="46">
        <f t="shared" si="20"/>
        <v>6.2790697674418805E-2</v>
      </c>
      <c r="AD14" s="46">
        <f t="shared" si="5"/>
        <v>-3.3826638477801541E-2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x14ac:dyDescent="0.3">
      <c r="A15" s="19">
        <f t="shared" si="6"/>
        <v>4</v>
      </c>
      <c r="B15" s="34">
        <f t="shared" si="21"/>
        <v>2.6620000000000008</v>
      </c>
      <c r="C15" s="37">
        <f t="shared" si="7"/>
        <v>2.3152500000000003</v>
      </c>
      <c r="D15" s="34">
        <f t="shared" si="8"/>
        <v>5.3240000000000016</v>
      </c>
      <c r="E15" s="54"/>
      <c r="F15" s="34">
        <f t="shared" si="22"/>
        <v>2.3152500000000003</v>
      </c>
      <c r="G15" s="37">
        <f t="shared" si="9"/>
        <v>0.90697783621337336</v>
      </c>
      <c r="H15" s="55"/>
      <c r="I15" s="36">
        <f t="shared" si="0"/>
        <v>0.5</v>
      </c>
      <c r="J15" s="34">
        <f t="shared" si="1"/>
        <v>0.43487039819684437</v>
      </c>
      <c r="K15" s="54"/>
      <c r="L15" s="34">
        <f t="shared" si="10"/>
        <v>2.5135000000000005</v>
      </c>
      <c r="M15" s="34">
        <f t="shared" si="11"/>
        <v>1.1576250000000001</v>
      </c>
      <c r="N15" s="34">
        <f t="shared" si="12"/>
        <v>1.1576250000000001</v>
      </c>
      <c r="O15" s="34">
        <f t="shared" si="13"/>
        <v>4.8287500000000012</v>
      </c>
      <c r="P15" s="43">
        <f t="shared" si="3"/>
        <v>0.31533249344546965</v>
      </c>
      <c r="Q15" s="62"/>
      <c r="R15" s="44">
        <f t="shared" si="14"/>
        <v>0.20019375000000061</v>
      </c>
      <c r="S15" s="45">
        <f t="shared" si="15"/>
        <v>0.17293488824101119</v>
      </c>
      <c r="T15" s="68"/>
      <c r="U15" s="42">
        <f t="shared" si="4"/>
        <v>1.247313980539577</v>
      </c>
      <c r="V15" s="63"/>
      <c r="W15" s="46">
        <f t="shared" si="16"/>
        <v>0.10000000000000009</v>
      </c>
      <c r="X15" s="46">
        <f t="shared" si="17"/>
        <v>5.0000000000000044E-2</v>
      </c>
      <c r="Y15" s="46">
        <f t="shared" si="18"/>
        <v>0.10000000000000009</v>
      </c>
      <c r="Z15" s="46">
        <f t="shared" si="19"/>
        <v>6.2790697674418583E-2</v>
      </c>
      <c r="AA15" s="46">
        <f t="shared" si="19"/>
        <v>5.0000000000000044E-2</v>
      </c>
      <c r="AB15" s="46">
        <f t="shared" si="23"/>
        <v>5.8723864455659802E-2</v>
      </c>
      <c r="AC15" s="46">
        <f t="shared" si="20"/>
        <v>5.6619256017505615E-2</v>
      </c>
      <c r="AD15" s="46">
        <f t="shared" si="5"/>
        <v>-3.9437039984085875E-2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x14ac:dyDescent="0.3">
      <c r="A16" s="19">
        <f t="shared" si="6"/>
        <v>5</v>
      </c>
      <c r="B16" s="34">
        <f t="shared" si="21"/>
        <v>2.9282000000000012</v>
      </c>
      <c r="C16" s="37">
        <f t="shared" si="7"/>
        <v>2.4310125000000005</v>
      </c>
      <c r="D16" s="34">
        <f t="shared" si="8"/>
        <v>5.8564000000000025</v>
      </c>
      <c r="E16" s="54"/>
      <c r="F16" s="34">
        <f t="shared" si="22"/>
        <v>2.4310125000000005</v>
      </c>
      <c r="G16" s="37">
        <f t="shared" si="9"/>
        <v>0.86859248002185618</v>
      </c>
      <c r="H16" s="55"/>
      <c r="I16" s="36">
        <f t="shared" si="0"/>
        <v>0.5</v>
      </c>
      <c r="J16" s="34">
        <f t="shared" si="1"/>
        <v>0.41510356191516962</v>
      </c>
      <c r="K16" s="54"/>
      <c r="L16" s="34">
        <f t="shared" si="10"/>
        <v>2.655812500000001</v>
      </c>
      <c r="M16" s="34">
        <f t="shared" si="11"/>
        <v>1.2155062500000002</v>
      </c>
      <c r="N16" s="34">
        <f t="shared" si="12"/>
        <v>1.2155062500000002</v>
      </c>
      <c r="O16" s="34">
        <f t="shared" si="13"/>
        <v>5.086825000000001</v>
      </c>
      <c r="P16" s="43">
        <f t="shared" si="3"/>
        <v>0.31397731070323254</v>
      </c>
      <c r="Q16" s="62"/>
      <c r="R16" s="44">
        <f t="shared" si="14"/>
        <v>0.20271656249999959</v>
      </c>
      <c r="S16" s="45">
        <f t="shared" si="15"/>
        <v>0.16677541765005285</v>
      </c>
      <c r="T16" s="68"/>
      <c r="U16" s="42">
        <f t="shared" si="4"/>
        <v>1.2485961975814366</v>
      </c>
      <c r="V16" s="63"/>
      <c r="W16" s="46">
        <f t="shared" si="16"/>
        <v>0.10000000000000009</v>
      </c>
      <c r="X16" s="46">
        <f t="shared" si="17"/>
        <v>5.0000000000000044E-2</v>
      </c>
      <c r="Y16" s="46">
        <f t="shared" si="18"/>
        <v>0.10000000000000009</v>
      </c>
      <c r="Z16" s="46">
        <f t="shared" si="19"/>
        <v>5.6619256017505615E-2</v>
      </c>
      <c r="AA16" s="46">
        <f t="shared" si="19"/>
        <v>5.0000000000000044E-2</v>
      </c>
      <c r="AB16" s="46">
        <f t="shared" si="23"/>
        <v>5.4531989512751622E-2</v>
      </c>
      <c r="AC16" s="46">
        <f t="shared" si="20"/>
        <v>5.3445508672016473E-2</v>
      </c>
      <c r="AD16" s="46">
        <f t="shared" si="5"/>
        <v>-4.232226484362156E-2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3">
      <c r="A17" s="19">
        <f t="shared" si="6"/>
        <v>6</v>
      </c>
      <c r="B17" s="34">
        <f t="shared" si="21"/>
        <v>3.2210200000000015</v>
      </c>
      <c r="C17" s="37">
        <f t="shared" si="7"/>
        <v>2.5525631250000007</v>
      </c>
      <c r="D17" s="34">
        <f t="shared" si="8"/>
        <v>6.4420400000000031</v>
      </c>
      <c r="E17" s="54"/>
      <c r="F17" s="34">
        <f t="shared" si="22"/>
        <v>2.5525631250000007</v>
      </c>
      <c r="G17" s="37">
        <f t="shared" si="9"/>
        <v>0.83053145820268082</v>
      </c>
      <c r="H17" s="55"/>
      <c r="I17" s="36">
        <f t="shared" si="0"/>
        <v>0.5</v>
      </c>
      <c r="J17" s="34">
        <f t="shared" si="1"/>
        <v>0.39623521819175284</v>
      </c>
      <c r="K17" s="54"/>
      <c r="L17" s="34">
        <f t="shared" si="10"/>
        <v>2.7977537500000005</v>
      </c>
      <c r="M17" s="34">
        <f t="shared" si="11"/>
        <v>1.2762815625000004</v>
      </c>
      <c r="N17" s="34">
        <f t="shared" si="12"/>
        <v>1.2762815625000004</v>
      </c>
      <c r="O17" s="34">
        <f t="shared" si="13"/>
        <v>5.3503168750000016</v>
      </c>
      <c r="P17" s="43">
        <f t="shared" si="3"/>
        <v>0.31327209133020983</v>
      </c>
      <c r="Q17" s="62"/>
      <c r="R17" s="44">
        <f t="shared" si="14"/>
        <v>0.20873460937499999</v>
      </c>
      <c r="S17" s="45">
        <f t="shared" si="15"/>
        <v>0.16354902829288498</v>
      </c>
      <c r="T17" s="68"/>
      <c r="U17" s="42">
        <f t="shared" si="4"/>
        <v>1.2492655390317178</v>
      </c>
      <c r="V17" s="63"/>
      <c r="W17" s="46">
        <f t="shared" si="16"/>
        <v>0.10000000000000009</v>
      </c>
      <c r="X17" s="46">
        <f t="shared" si="17"/>
        <v>5.0000000000000044E-2</v>
      </c>
      <c r="Y17" s="46">
        <f t="shared" si="18"/>
        <v>0.10000000000000009</v>
      </c>
      <c r="Z17" s="46">
        <f t="shared" si="19"/>
        <v>5.3445508672016251E-2</v>
      </c>
      <c r="AA17" s="46">
        <f t="shared" si="19"/>
        <v>5.0000000000000044E-2</v>
      </c>
      <c r="AB17" s="46">
        <f t="shared" si="23"/>
        <v>5.2363697125172193E-2</v>
      </c>
      <c r="AC17" s="46">
        <f t="shared" si="20"/>
        <v>5.1798887321659492E-2</v>
      </c>
      <c r="AD17" s="46">
        <f t="shared" si="5"/>
        <v>-4.3819193343946128E-2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3">
      <c r="A18" s="19">
        <f t="shared" si="6"/>
        <v>7</v>
      </c>
      <c r="B18" s="34">
        <f t="shared" si="21"/>
        <v>3.5431220000000021</v>
      </c>
      <c r="C18" s="37">
        <f t="shared" si="7"/>
        <v>2.6801912812500008</v>
      </c>
      <c r="D18" s="34">
        <f t="shared" si="8"/>
        <v>7.0862440000000042</v>
      </c>
      <c r="E18" s="54"/>
      <c r="F18" s="34">
        <f t="shared" si="22"/>
        <v>2.6801912812500008</v>
      </c>
      <c r="G18" s="37">
        <f t="shared" si="9"/>
        <v>0.7934902555571044</v>
      </c>
      <c r="H18" s="55"/>
      <c r="I18" s="36">
        <f t="shared" si="0"/>
        <v>0.5</v>
      </c>
      <c r="J18" s="34">
        <f t="shared" si="1"/>
        <v>0.37822452645576404</v>
      </c>
      <c r="K18" s="54"/>
      <c r="L18" s="34">
        <f t="shared" si="10"/>
        <v>2.9426742812500004</v>
      </c>
      <c r="M18" s="34">
        <f t="shared" si="11"/>
        <v>1.3400956406250004</v>
      </c>
      <c r="N18" s="34">
        <f t="shared" si="12"/>
        <v>1.3400956406250004</v>
      </c>
      <c r="O18" s="34">
        <f t="shared" si="13"/>
        <v>5.6228655625000012</v>
      </c>
      <c r="P18" s="43">
        <f t="shared" si="3"/>
        <v>0.31290395353255518</v>
      </c>
      <c r="Q18" s="62"/>
      <c r="R18" s="44">
        <f t="shared" si="14"/>
        <v>0.21690656015625076</v>
      </c>
      <c r="S18" s="45">
        <f t="shared" si="15"/>
        <v>0.16185901482008314</v>
      </c>
      <c r="T18" s="68"/>
      <c r="U18" s="42">
        <f t="shared" si="4"/>
        <v>1.2496155190165401</v>
      </c>
      <c r="V18" s="63"/>
      <c r="W18" s="46">
        <f t="shared" si="16"/>
        <v>0.10000000000000009</v>
      </c>
      <c r="X18" s="46">
        <f t="shared" si="17"/>
        <v>5.0000000000000044E-2</v>
      </c>
      <c r="Y18" s="46">
        <f t="shared" si="18"/>
        <v>0.10000000000000009</v>
      </c>
      <c r="Z18" s="46">
        <f t="shared" si="19"/>
        <v>5.179888732165927E-2</v>
      </c>
      <c r="AA18" s="46">
        <f t="shared" si="19"/>
        <v>5.0000000000000044E-2</v>
      </c>
      <c r="AB18" s="46">
        <f t="shared" si="23"/>
        <v>5.123534612833569E-2</v>
      </c>
      <c r="AC18" s="46">
        <f t="shared" si="20"/>
        <v>5.0940662743456544E-2</v>
      </c>
      <c r="AD18" s="46">
        <f t="shared" si="5"/>
        <v>-4.4599397505948546E-2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3">
      <c r="A19" s="19">
        <f t="shared" si="6"/>
        <v>8</v>
      </c>
      <c r="B19" s="34">
        <f t="shared" si="21"/>
        <v>3.8974342000000028</v>
      </c>
      <c r="C19" s="37">
        <f t="shared" si="7"/>
        <v>2.8142008453125009</v>
      </c>
      <c r="D19" s="34">
        <f t="shared" si="8"/>
        <v>7.7948684000000057</v>
      </c>
      <c r="E19" s="54"/>
      <c r="F19" s="34">
        <f t="shared" si="22"/>
        <v>2.8142008453125009</v>
      </c>
      <c r="G19" s="37">
        <f t="shared" si="9"/>
        <v>0.75777763030450884</v>
      </c>
      <c r="H19" s="55"/>
      <c r="I19" s="36">
        <f t="shared" si="0"/>
        <v>0.5</v>
      </c>
      <c r="J19" s="34">
        <f t="shared" si="1"/>
        <v>0.36103250252595653</v>
      </c>
      <c r="K19" s="54"/>
      <c r="L19" s="34">
        <f t="shared" si="10"/>
        <v>3.0925760593750011</v>
      </c>
      <c r="M19" s="34">
        <f t="shared" si="11"/>
        <v>1.4071004226562505</v>
      </c>
      <c r="N19" s="34">
        <f t="shared" si="12"/>
        <v>1.4071004226562505</v>
      </c>
      <c r="O19" s="34">
        <f t="shared" si="13"/>
        <v>5.9067769046875016</v>
      </c>
      <c r="P19" s="43">
        <f t="shared" si="3"/>
        <v>0.31271146454090293</v>
      </c>
      <c r="Q19" s="62"/>
      <c r="R19" s="44">
        <f t="shared" si="14"/>
        <v>0.22650625933593771</v>
      </c>
      <c r="S19" s="45">
        <f t="shared" si="15"/>
        <v>0.16097376966766241</v>
      </c>
      <c r="T19" s="68"/>
      <c r="U19" s="42">
        <f t="shared" si="4"/>
        <v>1.2497986700740205</v>
      </c>
      <c r="V19" s="63"/>
      <c r="W19" s="46">
        <f t="shared" si="16"/>
        <v>0.10000000000000009</v>
      </c>
      <c r="X19" s="46">
        <f t="shared" si="17"/>
        <v>5.0000000000000044E-2</v>
      </c>
      <c r="Y19" s="46">
        <f t="shared" si="18"/>
        <v>0.10000000000000009</v>
      </c>
      <c r="Z19" s="46">
        <f t="shared" si="19"/>
        <v>5.0940662743456988E-2</v>
      </c>
      <c r="AA19" s="46">
        <f t="shared" si="19"/>
        <v>5.0000000000000044E-2</v>
      </c>
      <c r="AB19" s="46">
        <f t="shared" si="23"/>
        <v>5.0646325652088375E-2</v>
      </c>
      <c r="AC19" s="46">
        <f t="shared" si="20"/>
        <v>5.04922870788449E-2</v>
      </c>
      <c r="AD19" s="46">
        <f t="shared" si="5"/>
        <v>-4.5007011746504677E-2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3">
      <c r="A20" s="19">
        <f t="shared" si="6"/>
        <v>9</v>
      </c>
      <c r="B20" s="34">
        <f t="shared" si="21"/>
        <v>4.2871776200000031</v>
      </c>
      <c r="C20" s="37">
        <f t="shared" si="7"/>
        <v>2.954910887578126</v>
      </c>
      <c r="D20" s="34">
        <f t="shared" si="8"/>
        <v>8.5743552400000063</v>
      </c>
      <c r="E20" s="54"/>
      <c r="F20" s="34">
        <f t="shared" si="22"/>
        <v>2.954910887578126</v>
      </c>
      <c r="G20" s="37">
        <f t="shared" si="9"/>
        <v>0.72351074938157667</v>
      </c>
      <c r="H20" s="55"/>
      <c r="I20" s="36">
        <f t="shared" si="0"/>
        <v>0.5</v>
      </c>
      <c r="J20" s="34">
        <f t="shared" si="1"/>
        <v>0.34462193422932219</v>
      </c>
      <c r="K20" s="54"/>
      <c r="L20" s="34">
        <f t="shared" si="10"/>
        <v>3.2487272975781263</v>
      </c>
      <c r="M20" s="34">
        <f t="shared" si="11"/>
        <v>1.477455443789063</v>
      </c>
      <c r="N20" s="34">
        <f t="shared" si="12"/>
        <v>1.477455443789063</v>
      </c>
      <c r="O20" s="34">
        <f t="shared" si="13"/>
        <v>6.2036381851562528</v>
      </c>
      <c r="P20" s="43">
        <f t="shared" si="3"/>
        <v>0.31261073145928864</v>
      </c>
      <c r="Q20" s="62"/>
      <c r="R20" s="44">
        <f t="shared" si="14"/>
        <v>0.23714647644726639</v>
      </c>
      <c r="S20" s="45">
        <f t="shared" si="15"/>
        <v>0.16051006982591881</v>
      </c>
      <c r="T20" s="68"/>
      <c r="U20" s="42">
        <f t="shared" si="4"/>
        <v>1.2498945592587454</v>
      </c>
      <c r="V20" s="63"/>
      <c r="W20" s="46">
        <f t="shared" si="16"/>
        <v>0.10000000000000009</v>
      </c>
      <c r="X20" s="46">
        <f t="shared" si="17"/>
        <v>5.0000000000000044E-2</v>
      </c>
      <c r="Y20" s="46">
        <f t="shared" si="18"/>
        <v>0.10000000000000009</v>
      </c>
      <c r="Z20" s="46">
        <f t="shared" si="19"/>
        <v>5.04922870788449E-2</v>
      </c>
      <c r="AA20" s="46">
        <f t="shared" si="19"/>
        <v>5.0000000000000044E-2</v>
      </c>
      <c r="AB20" s="46">
        <f t="shared" si="23"/>
        <v>5.0338343265444729E-2</v>
      </c>
      <c r="AC20" s="46">
        <f t="shared" si="20"/>
        <v>5.0257743818488798E-2</v>
      </c>
      <c r="AD20" s="46">
        <f t="shared" si="5"/>
        <v>-4.5220232892282941E-2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3">
      <c r="A21" s="19">
        <f t="shared" si="6"/>
        <v>10</v>
      </c>
      <c r="B21" s="34">
        <f t="shared" si="21"/>
        <v>4.7158953820000038</v>
      </c>
      <c r="C21" s="37">
        <f t="shared" si="7"/>
        <v>3.1026564319570324</v>
      </c>
      <c r="D21" s="34">
        <f t="shared" si="8"/>
        <v>9.4317907640000076</v>
      </c>
      <c r="E21" s="54"/>
      <c r="F21" s="34">
        <f t="shared" si="22"/>
        <v>3.1026564319570324</v>
      </c>
      <c r="G21" s="37">
        <f t="shared" si="9"/>
        <v>0.69071267554605043</v>
      </c>
      <c r="H21" s="55"/>
      <c r="I21" s="36">
        <f t="shared" si="0"/>
        <v>0.5</v>
      </c>
      <c r="J21" s="34">
        <f t="shared" si="1"/>
        <v>0.32895730085526204</v>
      </c>
      <c r="K21" s="54"/>
      <c r="L21" s="34">
        <f t="shared" si="10"/>
        <v>3.4120010018359395</v>
      </c>
      <c r="M21" s="34">
        <f t="shared" si="11"/>
        <v>1.5513282159785162</v>
      </c>
      <c r="N21" s="34">
        <f t="shared" si="12"/>
        <v>1.5513282159785162</v>
      </c>
      <c r="O21" s="34">
        <f t="shared" si="13"/>
        <v>6.5146574337929728</v>
      </c>
      <c r="P21" s="43">
        <f t="shared" si="3"/>
        <v>0.31255799240768989</v>
      </c>
      <c r="Q21" s="62"/>
      <c r="R21" s="44">
        <f t="shared" si="14"/>
        <v>0.24862699754912154</v>
      </c>
      <c r="S21" s="45">
        <f t="shared" si="15"/>
        <v>0.16026717943262414</v>
      </c>
      <c r="T21" s="68"/>
      <c r="U21" s="42">
        <f t="shared" si="4"/>
        <v>1.2499447740158196</v>
      </c>
      <c r="V21" s="63"/>
      <c r="W21" s="46">
        <f t="shared" si="16"/>
        <v>0.10000000000000009</v>
      </c>
      <c r="X21" s="46">
        <f t="shared" si="17"/>
        <v>5.0000000000000044E-2</v>
      </c>
      <c r="Y21" s="46">
        <f t="shared" si="18"/>
        <v>0.10000000000000009</v>
      </c>
      <c r="Z21" s="46">
        <f t="shared" si="19"/>
        <v>5.0257743818488798E-2</v>
      </c>
      <c r="AA21" s="46">
        <f t="shared" si="19"/>
        <v>5.0000000000000044E-2</v>
      </c>
      <c r="AB21" s="46">
        <f t="shared" si="23"/>
        <v>5.0177170334862131E-2</v>
      </c>
      <c r="AC21" s="46">
        <f t="shared" si="20"/>
        <v>5.0134975534342319E-2</v>
      </c>
      <c r="AD21" s="46">
        <f t="shared" si="5"/>
        <v>-4.5331840423325498E-2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3">
      <c r="A22" s="19">
        <f t="shared" si="6"/>
        <v>11</v>
      </c>
      <c r="B22" s="34">
        <f t="shared" si="21"/>
        <v>5.1874849202000046</v>
      </c>
      <c r="C22" s="37">
        <f t="shared" si="7"/>
        <v>3.257789253554884</v>
      </c>
      <c r="D22" s="34">
        <f t="shared" si="8"/>
        <v>10.374969840400009</v>
      </c>
      <c r="E22" s="54"/>
      <c r="F22" s="34">
        <f t="shared" si="22"/>
        <v>3.257789253554884</v>
      </c>
      <c r="G22" s="37">
        <f t="shared" si="9"/>
        <v>0.65936103404395718</v>
      </c>
      <c r="H22" s="55"/>
      <c r="I22" s="36">
        <f t="shared" si="0"/>
        <v>0.5</v>
      </c>
      <c r="J22" s="34">
        <f t="shared" si="1"/>
        <v>0.31400469627093192</v>
      </c>
      <c r="K22" s="54"/>
      <c r="L22" s="34">
        <f t="shared" si="10"/>
        <v>3.5830615885861352</v>
      </c>
      <c r="M22" s="34">
        <f t="shared" si="11"/>
        <v>1.628894626777442</v>
      </c>
      <c r="N22" s="34">
        <f t="shared" si="12"/>
        <v>1.628894626777442</v>
      </c>
      <c r="O22" s="34">
        <f t="shared" si="13"/>
        <v>6.8408508421410197</v>
      </c>
      <c r="P22" s="43">
        <f t="shared" si="3"/>
        <v>0.31253037429129921</v>
      </c>
      <c r="Q22" s="62"/>
      <c r="R22" s="44">
        <f t="shared" si="14"/>
        <v>0.26085110593029825</v>
      </c>
      <c r="S22" s="45">
        <f t="shared" si="15"/>
        <v>0.16013995113137461</v>
      </c>
      <c r="T22" s="68"/>
      <c r="U22" s="42">
        <f t="shared" si="4"/>
        <v>1.2499710734423797</v>
      </c>
      <c r="V22" s="63"/>
      <c r="W22" s="46">
        <f t="shared" si="16"/>
        <v>0.10000000000000009</v>
      </c>
      <c r="X22" s="46">
        <f t="shared" si="17"/>
        <v>5.0000000000000044E-2</v>
      </c>
      <c r="Y22" s="46">
        <f t="shared" si="18"/>
        <v>0.10000000000000009</v>
      </c>
      <c r="Z22" s="46">
        <f t="shared" si="19"/>
        <v>5.0134975534342097E-2</v>
      </c>
      <c r="AA22" s="46">
        <f t="shared" si="19"/>
        <v>5.0000000000000044E-2</v>
      </c>
      <c r="AB22" s="46">
        <f t="shared" si="23"/>
        <v>5.0092787852303866E-2</v>
      </c>
      <c r="AC22" s="46">
        <f t="shared" si="20"/>
        <v>5.0070692382996107E-2</v>
      </c>
      <c r="AD22" s="46">
        <f t="shared" si="5"/>
        <v>-4.5390279651821741E-2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3">
      <c r="A23" s="19">
        <f t="shared" si="6"/>
        <v>12</v>
      </c>
      <c r="B23" s="34">
        <f t="shared" si="21"/>
        <v>5.7062334122200058</v>
      </c>
      <c r="C23" s="37">
        <f t="shared" si="7"/>
        <v>3.4206787162326284</v>
      </c>
      <c r="D23" s="34">
        <f t="shared" si="8"/>
        <v>11.412466824440012</v>
      </c>
      <c r="E23" s="54"/>
      <c r="F23" s="34">
        <f t="shared" si="22"/>
        <v>3.4206787162326284</v>
      </c>
      <c r="G23" s="37">
        <f t="shared" si="9"/>
        <v>0.62941227255332266</v>
      </c>
      <c r="H23" s="55"/>
      <c r="I23" s="36">
        <f t="shared" si="0"/>
        <v>0.5</v>
      </c>
      <c r="J23" s="34">
        <f t="shared" si="1"/>
        <v>0.29973175553134407</v>
      </c>
      <c r="K23" s="54"/>
      <c r="L23" s="34">
        <f t="shared" si="10"/>
        <v>3.7624679631775613</v>
      </c>
      <c r="M23" s="34">
        <f t="shared" si="11"/>
        <v>1.7103393581163142</v>
      </c>
      <c r="N23" s="34">
        <f t="shared" si="12"/>
        <v>1.7103393581163142</v>
      </c>
      <c r="O23" s="34">
        <f t="shared" si="13"/>
        <v>7.1831466794101893</v>
      </c>
      <c r="P23" s="43">
        <f t="shared" si="3"/>
        <v>0.31251590960669112</v>
      </c>
      <c r="Q23" s="62"/>
      <c r="R23" s="44">
        <f t="shared" si="14"/>
        <v>0.27377967840385931</v>
      </c>
      <c r="S23" s="45">
        <f t="shared" si="15"/>
        <v>0.16007330773548187</v>
      </c>
      <c r="T23" s="68"/>
      <c r="U23" s="42">
        <f t="shared" si="4"/>
        <v>1.2499848483609517</v>
      </c>
      <c r="V23" s="63"/>
      <c r="W23" s="46">
        <f t="shared" si="16"/>
        <v>0.10000000000000009</v>
      </c>
      <c r="X23" s="46">
        <f t="shared" si="17"/>
        <v>5.0000000000000044E-2</v>
      </c>
      <c r="Y23" s="46">
        <f t="shared" si="18"/>
        <v>0.10000000000000009</v>
      </c>
      <c r="Z23" s="46">
        <f t="shared" si="19"/>
        <v>5.0070692382996107E-2</v>
      </c>
      <c r="AA23" s="46">
        <f t="shared" si="19"/>
        <v>5.0000000000000044E-2</v>
      </c>
      <c r="AB23" s="46">
        <f t="shared" si="23"/>
        <v>5.0048598866078819E-2</v>
      </c>
      <c r="AC23" s="46">
        <f t="shared" si="20"/>
        <v>5.0037026850601407E-2</v>
      </c>
      <c r="AD23" s="46">
        <f t="shared" si="5"/>
        <v>-4.5420884681271478E-2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3">
      <c r="A24" s="19">
        <f t="shared" si="6"/>
        <v>13</v>
      </c>
      <c r="B24" s="34">
        <f t="shared" si="21"/>
        <v>6.276856753442007</v>
      </c>
      <c r="C24" s="37">
        <f t="shared" si="7"/>
        <v>3.5917126520442602</v>
      </c>
      <c r="D24" s="34">
        <f t="shared" si="8"/>
        <v>12.553713506884014</v>
      </c>
      <c r="E24" s="54"/>
      <c r="F24" s="34">
        <f t="shared" si="22"/>
        <v>3.5917126520442602</v>
      </c>
      <c r="G24" s="37">
        <f t="shared" si="9"/>
        <v>0.60081372110203524</v>
      </c>
      <c r="H24" s="55"/>
      <c r="I24" s="36">
        <f t="shared" si="0"/>
        <v>0.5</v>
      </c>
      <c r="J24" s="34">
        <f t="shared" si="1"/>
        <v>0.28610758482537391</v>
      </c>
      <c r="K24" s="54"/>
      <c r="L24" s="34">
        <f t="shared" si="10"/>
        <v>3.9507306736756047</v>
      </c>
      <c r="M24" s="34">
        <f t="shared" si="11"/>
        <v>1.7958563260221301</v>
      </c>
      <c r="N24" s="34">
        <f t="shared" si="12"/>
        <v>1.7958563260221301</v>
      </c>
      <c r="O24" s="34">
        <f t="shared" si="13"/>
        <v>7.5424433257198649</v>
      </c>
      <c r="P24" s="43">
        <f t="shared" si="3"/>
        <v>0.31250833340147643</v>
      </c>
      <c r="Q24" s="62"/>
      <c r="R24" s="44">
        <f t="shared" si="14"/>
        <v>0.28740597177142768</v>
      </c>
      <c r="S24" s="45">
        <f t="shared" si="15"/>
        <v>0.16003839929001426</v>
      </c>
      <c r="T24" s="68"/>
      <c r="U24" s="42">
        <f t="shared" si="4"/>
        <v>1.2499920635279467</v>
      </c>
      <c r="V24" s="63"/>
      <c r="W24" s="46">
        <f t="shared" si="16"/>
        <v>0.10000000000000009</v>
      </c>
      <c r="X24" s="46">
        <f t="shared" si="17"/>
        <v>5.0000000000000044E-2</v>
      </c>
      <c r="Y24" s="46">
        <f t="shared" si="18"/>
        <v>0.10000000000000009</v>
      </c>
      <c r="Z24" s="46">
        <f t="shared" si="19"/>
        <v>5.0037026850601407E-2</v>
      </c>
      <c r="AA24" s="46">
        <f t="shared" si="19"/>
        <v>5.0000000000000044E-2</v>
      </c>
      <c r="AB24" s="46">
        <f t="shared" si="23"/>
        <v>5.0025455370706018E-2</v>
      </c>
      <c r="AC24" s="46">
        <f t="shared" si="20"/>
        <v>5.0019394333066458E-2</v>
      </c>
      <c r="AD24" s="46">
        <f t="shared" si="5"/>
        <v>-4.5436914242666937E-2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3">
      <c r="A25" s="19">
        <f t="shared" si="6"/>
        <v>14</v>
      </c>
      <c r="B25" s="34">
        <f t="shared" si="21"/>
        <v>6.9045424287862085</v>
      </c>
      <c r="C25" s="37">
        <f t="shared" si="7"/>
        <v>3.7712982846464733</v>
      </c>
      <c r="D25" s="34">
        <f t="shared" si="8"/>
        <v>13.809084857572417</v>
      </c>
      <c r="E25" s="54"/>
      <c r="F25" s="34">
        <f t="shared" si="22"/>
        <v>3.7712982846464733</v>
      </c>
      <c r="G25" s="37">
        <f t="shared" si="9"/>
        <v>0.57350955515705626</v>
      </c>
      <c r="H25" s="55"/>
      <c r="I25" s="36">
        <f t="shared" si="0"/>
        <v>0.5</v>
      </c>
      <c r="J25" s="34">
        <f t="shared" si="1"/>
        <v>0.2731026946060387</v>
      </c>
      <c r="K25" s="54"/>
      <c r="L25" s="34">
        <f t="shared" si="10"/>
        <v>4.1483438291459258</v>
      </c>
      <c r="M25" s="34">
        <f t="shared" si="11"/>
        <v>1.8856491423232367</v>
      </c>
      <c r="N25" s="34">
        <f t="shared" si="12"/>
        <v>1.8856491423232367</v>
      </c>
      <c r="O25" s="34">
        <f t="shared" si="13"/>
        <v>7.9196421137923991</v>
      </c>
      <c r="P25" s="43">
        <f t="shared" si="3"/>
        <v>0.31250436505962931</v>
      </c>
      <c r="Q25" s="62"/>
      <c r="R25" s="44">
        <f t="shared" si="14"/>
        <v>0.30174179055605554</v>
      </c>
      <c r="S25" s="45">
        <f t="shared" si="15"/>
        <v>0.16002011391381693</v>
      </c>
      <c r="T25" s="68"/>
      <c r="U25" s="42">
        <f t="shared" si="4"/>
        <v>1.2499958428280045</v>
      </c>
      <c r="V25" s="63"/>
      <c r="W25" s="46">
        <f t="shared" si="16"/>
        <v>0.10000000000000009</v>
      </c>
      <c r="X25" s="46">
        <f t="shared" si="17"/>
        <v>5.0000000000000044E-2</v>
      </c>
      <c r="Y25" s="46">
        <f t="shared" si="18"/>
        <v>0.10000000000000009</v>
      </c>
      <c r="Z25" s="46">
        <f t="shared" si="19"/>
        <v>5.0019394333066458E-2</v>
      </c>
      <c r="AA25" s="46">
        <f t="shared" si="19"/>
        <v>5.0000000000000044E-2</v>
      </c>
      <c r="AB25" s="46">
        <f t="shared" si="23"/>
        <v>5.0013333442362251E-2</v>
      </c>
      <c r="AC25" s="46">
        <f t="shared" si="20"/>
        <v>5.0010158748728051E-2</v>
      </c>
      <c r="AD25" s="46">
        <f t="shared" si="5"/>
        <v>-4.5445310228429237E-2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3">
      <c r="A26" s="19">
        <f t="shared" si="6"/>
        <v>15</v>
      </c>
      <c r="B26" s="34">
        <f t="shared" si="21"/>
        <v>7.5949966716648296</v>
      </c>
      <c r="C26" s="37">
        <f t="shared" si="7"/>
        <v>3.9598631988787973</v>
      </c>
      <c r="D26" s="34">
        <f t="shared" si="8"/>
        <v>15.189993343329659</v>
      </c>
      <c r="E26" s="54"/>
      <c r="F26" s="34">
        <f t="shared" si="22"/>
        <v>3.9598631988787973</v>
      </c>
      <c r="G26" s="37">
        <f t="shared" si="9"/>
        <v>0.54744371333883779</v>
      </c>
      <c r="H26" s="55"/>
      <c r="I26" s="36">
        <f t="shared" si="0"/>
        <v>0.5</v>
      </c>
      <c r="J26" s="34">
        <f t="shared" si="1"/>
        <v>0.26068893576030971</v>
      </c>
      <c r="K26" s="54"/>
      <c r="L26" s="34">
        <f t="shared" si="10"/>
        <v>4.3558031625858193</v>
      </c>
      <c r="M26" s="34">
        <f t="shared" si="11"/>
        <v>1.9799315994393987</v>
      </c>
      <c r="N26" s="34">
        <f t="shared" si="12"/>
        <v>1.9799315994393987</v>
      </c>
      <c r="O26" s="34">
        <f t="shared" si="13"/>
        <v>8.3156663614646167</v>
      </c>
      <c r="P26" s="43">
        <f t="shared" si="3"/>
        <v>0.31250228644459749</v>
      </c>
      <c r="Q26" s="62"/>
      <c r="R26" s="44">
        <f t="shared" si="14"/>
        <v>0.3168099161916893</v>
      </c>
      <c r="S26" s="45">
        <f t="shared" si="15"/>
        <v>0.1600105358596183</v>
      </c>
      <c r="T26" s="68"/>
      <c r="U26" s="42">
        <f t="shared" si="4"/>
        <v>1.2499978224413035</v>
      </c>
      <c r="V26" s="63"/>
      <c r="W26" s="46">
        <f t="shared" si="16"/>
        <v>0.10000000000000009</v>
      </c>
      <c r="X26" s="46">
        <f t="shared" si="17"/>
        <v>5.0000000000000044E-2</v>
      </c>
      <c r="Y26" s="46">
        <f t="shared" si="18"/>
        <v>0.10000000000000009</v>
      </c>
      <c r="Z26" s="46">
        <f t="shared" si="19"/>
        <v>5.0010158748727829E-2</v>
      </c>
      <c r="AA26" s="46">
        <f t="shared" si="19"/>
        <v>5.0000000000000044E-2</v>
      </c>
      <c r="AB26" s="46">
        <f t="shared" si="23"/>
        <v>5.0006984095406937E-2</v>
      </c>
      <c r="AC26" s="46">
        <f t="shared" si="20"/>
        <v>5.000532119785106E-2</v>
      </c>
      <c r="AD26" s="46">
        <f t="shared" si="5"/>
        <v>-4.5449708001953582E-2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3">
      <c r="A27" s="19">
        <f t="shared" si="6"/>
        <v>16</v>
      </c>
      <c r="B27" s="34">
        <f t="shared" si="21"/>
        <v>8.3544963388313125</v>
      </c>
      <c r="C27" s="37">
        <f t="shared" si="7"/>
        <v>4.1578563588227375</v>
      </c>
      <c r="D27" s="34">
        <f t="shared" si="8"/>
        <v>16.708992677662625</v>
      </c>
      <c r="E27" s="54"/>
      <c r="F27" s="34">
        <f t="shared" si="22"/>
        <v>4.1578563588227375</v>
      </c>
      <c r="G27" s="37">
        <f t="shared" si="9"/>
        <v>0.52256129534971452</v>
      </c>
      <c r="H27" s="55"/>
      <c r="I27" s="36">
        <f t="shared" si="0"/>
        <v>0.5</v>
      </c>
      <c r="J27" s="34">
        <f t="shared" si="1"/>
        <v>0.24883943868029562</v>
      </c>
      <c r="K27" s="54"/>
      <c r="L27" s="34">
        <f t="shared" si="10"/>
        <v>4.5736164988055386</v>
      </c>
      <c r="M27" s="34">
        <f t="shared" si="11"/>
        <v>2.0789281794113688</v>
      </c>
      <c r="N27" s="34">
        <f t="shared" si="12"/>
        <v>2.0789281794113688</v>
      </c>
      <c r="O27" s="34">
        <f t="shared" si="13"/>
        <v>8.7314728576282761</v>
      </c>
      <c r="P27" s="43">
        <f t="shared" si="3"/>
        <v>0.31250119765728313</v>
      </c>
      <c r="Q27" s="62"/>
      <c r="R27" s="44">
        <f t="shared" si="14"/>
        <v>0.33263998186058208</v>
      </c>
      <c r="S27" s="45">
        <f t="shared" si="15"/>
        <v>0.16000551878361008</v>
      </c>
      <c r="T27" s="68"/>
      <c r="U27" s="42">
        <f t="shared" si="4"/>
        <v>1.2499988593760976</v>
      </c>
      <c r="V27" s="63"/>
      <c r="W27" s="46">
        <f t="shared" si="16"/>
        <v>0.10000000000000009</v>
      </c>
      <c r="X27" s="46">
        <f t="shared" si="17"/>
        <v>5.0000000000000044E-2</v>
      </c>
      <c r="Y27" s="46">
        <f t="shared" si="18"/>
        <v>0.10000000000000009</v>
      </c>
      <c r="Z27" s="46">
        <f t="shared" si="19"/>
        <v>5.000532119785106E-2</v>
      </c>
      <c r="AA27" s="46">
        <f t="shared" si="19"/>
        <v>5.0000000000000044E-2</v>
      </c>
      <c r="AB27" s="46">
        <f t="shared" si="23"/>
        <v>5.0003658311355892E-2</v>
      </c>
      <c r="AC27" s="46">
        <f t="shared" si="20"/>
        <v>5.0002787279987082E-2</v>
      </c>
      <c r="AD27" s="46">
        <f t="shared" si="5"/>
        <v>-4.5452011563647976E-2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3">
      <c r="A28" s="19">
        <f t="shared" si="6"/>
        <v>17</v>
      </c>
      <c r="B28" s="34">
        <f t="shared" si="21"/>
        <v>9.1899459727144439</v>
      </c>
      <c r="C28" s="37">
        <f t="shared" si="7"/>
        <v>4.3657491767638748</v>
      </c>
      <c r="D28" s="34">
        <f t="shared" si="8"/>
        <v>18.379891945428888</v>
      </c>
      <c r="E28" s="54"/>
      <c r="F28" s="34">
        <f t="shared" si="22"/>
        <v>4.3657491767638748</v>
      </c>
      <c r="G28" s="37">
        <f t="shared" si="9"/>
        <v>0.49880920277877583</v>
      </c>
      <c r="H28" s="55"/>
      <c r="I28" s="36">
        <f t="shared" si="0"/>
        <v>0.5</v>
      </c>
      <c r="J28" s="34">
        <f t="shared" si="1"/>
        <v>0.23752855510391857</v>
      </c>
      <c r="K28" s="54"/>
      <c r="L28" s="34">
        <f t="shared" si="10"/>
        <v>4.802310071695552</v>
      </c>
      <c r="M28" s="34">
        <f t="shared" si="11"/>
        <v>2.1828745883819374</v>
      </c>
      <c r="N28" s="34">
        <f t="shared" si="12"/>
        <v>2.1828745883819374</v>
      </c>
      <c r="O28" s="34">
        <f t="shared" si="13"/>
        <v>9.1680592484594268</v>
      </c>
      <c r="P28" s="43">
        <f t="shared" si="3"/>
        <v>0.31250062734314626</v>
      </c>
      <c r="Q28" s="62"/>
      <c r="R28" s="44">
        <f t="shared" si="14"/>
        <v>0.34926624437622955</v>
      </c>
      <c r="S28" s="45">
        <f t="shared" si="15"/>
        <v>0.16000289079141475</v>
      </c>
      <c r="T28" s="68"/>
      <c r="U28" s="42">
        <f t="shared" si="4"/>
        <v>1.249999402530908</v>
      </c>
      <c r="V28" s="63"/>
      <c r="W28" s="46">
        <f t="shared" si="16"/>
        <v>0.10000000000000009</v>
      </c>
      <c r="X28" s="46">
        <f t="shared" si="17"/>
        <v>5.0000000000000044E-2</v>
      </c>
      <c r="Y28" s="46">
        <f t="shared" si="18"/>
        <v>0.10000000000000009</v>
      </c>
      <c r="Z28" s="46">
        <f t="shared" si="19"/>
        <v>5.0002787279987304E-2</v>
      </c>
      <c r="AA28" s="46">
        <f t="shared" si="19"/>
        <v>5.0000000000000044E-2</v>
      </c>
      <c r="AB28" s="46">
        <f t="shared" si="23"/>
        <v>5.0001916251653178E-2</v>
      </c>
      <c r="AC28" s="46">
        <f t="shared" si="20"/>
        <v>5.0001459999927222E-2</v>
      </c>
      <c r="AD28" s="46">
        <f t="shared" si="5"/>
        <v>-4.5453218181884414E-2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3">
      <c r="A29" s="19">
        <f t="shared" si="6"/>
        <v>18</v>
      </c>
      <c r="B29" s="34">
        <f t="shared" si="21"/>
        <v>10.108940569985888</v>
      </c>
      <c r="C29" s="37">
        <f t="shared" si="7"/>
        <v>4.584036635602069</v>
      </c>
      <c r="D29" s="34">
        <f t="shared" si="8"/>
        <v>20.217881139971777</v>
      </c>
      <c r="E29" s="54"/>
      <c r="F29" s="34">
        <f t="shared" si="22"/>
        <v>4.584036635602069</v>
      </c>
      <c r="G29" s="37">
        <f t="shared" si="9"/>
        <v>0.47613640398858292</v>
      </c>
      <c r="H29" s="55"/>
      <c r="I29" s="36">
        <f t="shared" si="0"/>
        <v>0.5</v>
      </c>
      <c r="J29" s="34">
        <f t="shared" si="1"/>
        <v>0.22673180259919504</v>
      </c>
      <c r="K29" s="54"/>
      <c r="L29" s="34">
        <f t="shared" si="10"/>
        <v>5.0424325866526845</v>
      </c>
      <c r="M29" s="34">
        <f t="shared" si="11"/>
        <v>2.2920183178010345</v>
      </c>
      <c r="N29" s="34">
        <f t="shared" si="12"/>
        <v>2.2920183178010345</v>
      </c>
      <c r="O29" s="34">
        <f t="shared" si="13"/>
        <v>9.6264692222547534</v>
      </c>
      <c r="P29" s="43">
        <f t="shared" si="3"/>
        <v>0.31250032860800059</v>
      </c>
      <c r="Q29" s="62"/>
      <c r="R29" s="44">
        <f t="shared" si="14"/>
        <v>0.36672640147748181</v>
      </c>
      <c r="S29" s="45">
        <f t="shared" si="15"/>
        <v>0.16000151422407463</v>
      </c>
      <c r="T29" s="68"/>
      <c r="U29" s="42">
        <f t="shared" si="4"/>
        <v>1.2499996870401562</v>
      </c>
      <c r="V29" s="63"/>
      <c r="W29" s="46">
        <f t="shared" si="16"/>
        <v>0.10000000000000009</v>
      </c>
      <c r="X29" s="46">
        <f t="shared" si="17"/>
        <v>5.0000000000000044E-2</v>
      </c>
      <c r="Y29" s="46">
        <f t="shared" si="18"/>
        <v>0.10000000000000009</v>
      </c>
      <c r="Z29" s="46">
        <f t="shared" si="19"/>
        <v>5.0001459999927222E-2</v>
      </c>
      <c r="AA29" s="46">
        <f t="shared" si="19"/>
        <v>5.0000000000000044E-2</v>
      </c>
      <c r="AB29" s="46">
        <f t="shared" si="23"/>
        <v>5.0001003749033934E-2</v>
      </c>
      <c r="AC29" s="46">
        <f t="shared" si="20"/>
        <v>5.0000764760803174E-2</v>
      </c>
      <c r="AD29" s="46">
        <f t="shared" si="5"/>
        <v>-4.5453850217451519E-2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3">
      <c r="A30" s="19">
        <f t="shared" si="6"/>
        <v>19</v>
      </c>
      <c r="B30" s="34">
        <f t="shared" si="21"/>
        <v>11.119834626984478</v>
      </c>
      <c r="C30" s="37">
        <f t="shared" si="7"/>
        <v>4.8132384673821722</v>
      </c>
      <c r="D30" s="34">
        <f t="shared" si="8"/>
        <v>22.239669253968955</v>
      </c>
      <c r="E30" s="54"/>
      <c r="F30" s="34">
        <f t="shared" si="22"/>
        <v>4.8132384673821722</v>
      </c>
      <c r="G30" s="37">
        <f t="shared" si="9"/>
        <v>0.45449401356625035</v>
      </c>
      <c r="H30" s="55"/>
      <c r="I30" s="36">
        <f t="shared" si="0"/>
        <v>0.5</v>
      </c>
      <c r="J30" s="34">
        <f t="shared" si="1"/>
        <v>0.21642581157195886</v>
      </c>
      <c r="K30" s="54"/>
      <c r="L30" s="34">
        <f t="shared" si="10"/>
        <v>5.2945580722401147</v>
      </c>
      <c r="M30" s="34">
        <f t="shared" si="11"/>
        <v>2.4066192336910861</v>
      </c>
      <c r="N30" s="34">
        <f t="shared" si="12"/>
        <v>2.4066192336910861</v>
      </c>
      <c r="O30" s="34">
        <f t="shared" si="13"/>
        <v>10.107796539622287</v>
      </c>
      <c r="P30" s="43">
        <f t="shared" si="3"/>
        <v>0.31250017212791409</v>
      </c>
      <c r="Q30" s="62"/>
      <c r="R30" s="44">
        <f t="shared" si="14"/>
        <v>0.38506098623669782</v>
      </c>
      <c r="S30" s="45">
        <f t="shared" si="15"/>
        <v>0.16000079316499149</v>
      </c>
      <c r="T30" s="68"/>
      <c r="U30" s="42">
        <f t="shared" si="4"/>
        <v>1.2499998360686961</v>
      </c>
      <c r="V30" s="63"/>
      <c r="W30" s="46">
        <f t="shared" si="16"/>
        <v>0.10000000000000009</v>
      </c>
      <c r="X30" s="46">
        <f t="shared" si="17"/>
        <v>5.0000000000000044E-2</v>
      </c>
      <c r="Y30" s="46">
        <f t="shared" si="18"/>
        <v>0.10000000000000009</v>
      </c>
      <c r="Z30" s="46">
        <f t="shared" si="19"/>
        <v>5.0000764760803396E-2</v>
      </c>
      <c r="AA30" s="46">
        <f t="shared" si="19"/>
        <v>5.0000000000000044E-2</v>
      </c>
      <c r="AB30" s="46">
        <f t="shared" si="23"/>
        <v>5.0000525772800897E-2</v>
      </c>
      <c r="AC30" s="46">
        <f t="shared" si="20"/>
        <v>5.0000400588700478E-2</v>
      </c>
      <c r="AD30" s="46">
        <f t="shared" si="5"/>
        <v>-4.5454181282999606E-2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3">
      <c r="A31" s="19">
        <f t="shared" si="6"/>
        <v>20</v>
      </c>
      <c r="B31" s="34">
        <f t="shared" si="21"/>
        <v>12.231818089682926</v>
      </c>
      <c r="C31" s="37">
        <f t="shared" si="7"/>
        <v>5.0539003907512807</v>
      </c>
      <c r="D31" s="34">
        <f t="shared" si="8"/>
        <v>24.463636179365853</v>
      </c>
      <c r="E31" s="54"/>
      <c r="F31" s="34">
        <f t="shared" si="22"/>
        <v>5.0539003907512807</v>
      </c>
      <c r="G31" s="37">
        <f t="shared" si="9"/>
        <v>0.43383528146544953</v>
      </c>
      <c r="H31" s="55"/>
      <c r="I31" s="36">
        <f t="shared" si="0"/>
        <v>0.5</v>
      </c>
      <c r="J31" s="34">
        <f t="shared" si="1"/>
        <v>0.20658827468232435</v>
      </c>
      <c r="K31" s="54"/>
      <c r="L31" s="34">
        <f t="shared" si="10"/>
        <v>5.5592880967922582</v>
      </c>
      <c r="M31" s="34">
        <f t="shared" si="11"/>
        <v>2.5269501953756404</v>
      </c>
      <c r="N31" s="34">
        <f t="shared" si="12"/>
        <v>2.5269501953756404</v>
      </c>
      <c r="O31" s="34">
        <f t="shared" si="13"/>
        <v>10.613188487543539</v>
      </c>
      <c r="P31" s="43">
        <f t="shared" si="3"/>
        <v>0.31250009016221708</v>
      </c>
      <c r="Q31" s="62"/>
      <c r="R31" s="44">
        <f t="shared" si="14"/>
        <v>0.40431308112547137</v>
      </c>
      <c r="S31" s="45">
        <f t="shared" si="15"/>
        <v>0.16000041546737678</v>
      </c>
      <c r="T31" s="68"/>
      <c r="U31" s="42">
        <f t="shared" si="4"/>
        <v>1.2499999141312335</v>
      </c>
      <c r="V31" s="63"/>
      <c r="W31" s="46">
        <f t="shared" si="16"/>
        <v>0.10000000000000009</v>
      </c>
      <c r="X31" s="46">
        <f t="shared" si="17"/>
        <v>5.0000000000000044E-2</v>
      </c>
      <c r="Y31" s="46">
        <f t="shared" si="18"/>
        <v>0.10000000000000009</v>
      </c>
      <c r="Z31" s="46">
        <f t="shared" si="19"/>
        <v>5.0000400588700478E-2</v>
      </c>
      <c r="AA31" s="46">
        <f t="shared" si="19"/>
        <v>5.0000000000000044E-2</v>
      </c>
      <c r="AB31" s="46">
        <f t="shared" si="23"/>
        <v>5.0000275404662675E-2</v>
      </c>
      <c r="AC31" s="46">
        <f t="shared" si="20"/>
        <v>5.0000209832096409E-2</v>
      </c>
      <c r="AD31" s="46">
        <f t="shared" si="5"/>
        <v>-4.5454354698094335E-2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3">
      <c r="A32" s="19">
        <f t="shared" si="6"/>
        <v>21</v>
      </c>
      <c r="B32" s="34">
        <f t="shared" si="21"/>
        <v>13.45499989865122</v>
      </c>
      <c r="C32" s="37">
        <f t="shared" si="7"/>
        <v>5.3065954102888453</v>
      </c>
      <c r="D32" s="34">
        <f t="shared" si="8"/>
        <v>26.90999979730244</v>
      </c>
      <c r="E32" s="54"/>
      <c r="F32" s="34">
        <f t="shared" si="22"/>
        <v>5.3065954102888453</v>
      </c>
      <c r="G32" s="37">
        <f t="shared" si="9"/>
        <v>0.41411553929312528</v>
      </c>
      <c r="H32" s="55"/>
      <c r="I32" s="36">
        <f t="shared" si="0"/>
        <v>0.5</v>
      </c>
      <c r="J32" s="34">
        <f t="shared" si="1"/>
        <v>0.19719789856040051</v>
      </c>
      <c r="K32" s="54"/>
      <c r="L32" s="34">
        <f t="shared" si="10"/>
        <v>5.8372536681489473</v>
      </c>
      <c r="M32" s="34">
        <f t="shared" si="11"/>
        <v>2.6532977051444226</v>
      </c>
      <c r="N32" s="34">
        <f t="shared" si="12"/>
        <v>2.6532977051444226</v>
      </c>
      <c r="O32" s="34">
        <f t="shared" si="13"/>
        <v>11.143849078437793</v>
      </c>
      <c r="P32" s="43">
        <f t="shared" si="3"/>
        <v>0.31250004722782149</v>
      </c>
      <c r="Q32" s="62"/>
      <c r="R32" s="44">
        <f t="shared" si="14"/>
        <v>0.4245282102490604</v>
      </c>
      <c r="S32" s="45">
        <f t="shared" si="15"/>
        <v>0.16000021762576874</v>
      </c>
      <c r="T32" s="68"/>
      <c r="U32" s="42">
        <f t="shared" si="4"/>
        <v>1.2499999550211254</v>
      </c>
      <c r="V32" s="63"/>
      <c r="W32" s="46">
        <f t="shared" si="16"/>
        <v>0.10000000000000009</v>
      </c>
      <c r="X32" s="46">
        <f t="shared" si="17"/>
        <v>5.0000000000000044E-2</v>
      </c>
      <c r="Y32" s="46">
        <f t="shared" si="18"/>
        <v>0.10000000000000009</v>
      </c>
      <c r="Z32" s="46">
        <f t="shared" si="19"/>
        <v>5.0000209832096409E-2</v>
      </c>
      <c r="AA32" s="46">
        <f t="shared" si="19"/>
        <v>5.0000000000000044E-2</v>
      </c>
      <c r="AB32" s="46">
        <f t="shared" si="23"/>
        <v>5.0000144259547463E-2</v>
      </c>
      <c r="AC32" s="46">
        <f t="shared" si="20"/>
        <v>5.0000109912028634E-2</v>
      </c>
      <c r="AD32" s="46">
        <f t="shared" si="5"/>
        <v>-4.5454445534519605E-2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3">
      <c r="A33" s="19">
        <f t="shared" si="6"/>
        <v>22</v>
      </c>
      <c r="B33" s="34">
        <f t="shared" si="21"/>
        <v>14.800499888516343</v>
      </c>
      <c r="C33" s="37">
        <f t="shared" si="7"/>
        <v>5.5719251808032881</v>
      </c>
      <c r="D33" s="34">
        <f t="shared" si="8"/>
        <v>29.600999777032687</v>
      </c>
      <c r="E33" s="54"/>
      <c r="F33" s="34">
        <f t="shared" si="22"/>
        <v>5.5719251808032881</v>
      </c>
      <c r="G33" s="37">
        <f t="shared" si="9"/>
        <v>0.3952921273633086</v>
      </c>
      <c r="H33" s="55"/>
      <c r="I33" s="36">
        <f t="shared" si="0"/>
        <v>0.5</v>
      </c>
      <c r="J33" s="34">
        <f t="shared" si="1"/>
        <v>0.18823435771674596</v>
      </c>
      <c r="K33" s="54"/>
      <c r="L33" s="34">
        <f t="shared" si="10"/>
        <v>6.1291169931407863</v>
      </c>
      <c r="M33" s="34">
        <f t="shared" si="11"/>
        <v>2.7859625904016441</v>
      </c>
      <c r="N33" s="34">
        <f t="shared" si="12"/>
        <v>2.7859625904016441</v>
      </c>
      <c r="O33" s="34">
        <f t="shared" si="13"/>
        <v>11.701042173944074</v>
      </c>
      <c r="P33" s="43">
        <f t="shared" si="3"/>
        <v>0.3125000247383809</v>
      </c>
      <c r="Q33" s="62"/>
      <c r="R33" s="44">
        <f t="shared" si="14"/>
        <v>0.44575433204853665</v>
      </c>
      <c r="S33" s="45">
        <f t="shared" si="15"/>
        <v>0.16000011399445013</v>
      </c>
      <c r="T33" s="68"/>
      <c r="U33" s="42">
        <f t="shared" si="4"/>
        <v>1.2499999764396383</v>
      </c>
      <c r="V33" s="63"/>
      <c r="W33" s="46">
        <f t="shared" si="16"/>
        <v>0.10000000000000009</v>
      </c>
      <c r="X33" s="46">
        <f t="shared" si="17"/>
        <v>5.0000000000000044E-2</v>
      </c>
      <c r="Y33" s="46">
        <f t="shared" si="18"/>
        <v>0.10000000000000009</v>
      </c>
      <c r="Z33" s="46">
        <f t="shared" si="19"/>
        <v>5.0000109912028412E-2</v>
      </c>
      <c r="AA33" s="46">
        <f t="shared" si="19"/>
        <v>5.0000000000000044E-2</v>
      </c>
      <c r="AB33" s="46">
        <f t="shared" si="23"/>
        <v>5.0000075564514468E-2</v>
      </c>
      <c r="AC33" s="46">
        <f t="shared" si="20"/>
        <v>5.0000057572961332E-2</v>
      </c>
      <c r="AD33" s="46">
        <f t="shared" si="5"/>
        <v>-4.5454493115489769E-2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3">
      <c r="A34" s="19">
        <f t="shared" si="6"/>
        <v>23</v>
      </c>
      <c r="B34" s="34">
        <f t="shared" si="21"/>
        <v>16.280549877367978</v>
      </c>
      <c r="C34" s="37">
        <f t="shared" si="7"/>
        <v>5.8505214398434529</v>
      </c>
      <c r="D34" s="34">
        <f t="shared" si="8"/>
        <v>32.561099754735956</v>
      </c>
      <c r="E34" s="54"/>
      <c r="F34" s="34">
        <f t="shared" si="22"/>
        <v>5.8505214398434529</v>
      </c>
      <c r="G34" s="37">
        <f t="shared" si="9"/>
        <v>0.37732431422945728</v>
      </c>
      <c r="H34" s="55"/>
      <c r="I34" s="36">
        <f t="shared" si="0"/>
        <v>0.5</v>
      </c>
      <c r="J34" s="34">
        <f t="shared" si="1"/>
        <v>0.17967825054780298</v>
      </c>
      <c r="K34" s="54"/>
      <c r="L34" s="34">
        <f t="shared" si="10"/>
        <v>6.4355731956692406</v>
      </c>
      <c r="M34" s="34">
        <f t="shared" si="11"/>
        <v>2.9252607199217264</v>
      </c>
      <c r="N34" s="34">
        <f t="shared" si="12"/>
        <v>2.9252607199217264</v>
      </c>
      <c r="O34" s="34">
        <f t="shared" si="13"/>
        <v>12.286094635512693</v>
      </c>
      <c r="P34" s="43">
        <f t="shared" si="3"/>
        <v>0.31250001295819907</v>
      </c>
      <c r="Q34" s="62"/>
      <c r="R34" s="44">
        <f t="shared" si="14"/>
        <v>0.46804188985882789</v>
      </c>
      <c r="S34" s="45">
        <f t="shared" si="15"/>
        <v>0.16000005971137904</v>
      </c>
      <c r="T34" s="68"/>
      <c r="U34" s="42">
        <f t="shared" si="4"/>
        <v>1.2499999876588583</v>
      </c>
      <c r="V34" s="63"/>
      <c r="W34" s="46">
        <f t="shared" si="16"/>
        <v>0.10000000000000009</v>
      </c>
      <c r="X34" s="46">
        <f t="shared" si="17"/>
        <v>5.0000000000000044E-2</v>
      </c>
      <c r="Y34" s="46">
        <f t="shared" si="18"/>
        <v>0.10000000000000009</v>
      </c>
      <c r="Z34" s="46">
        <f t="shared" si="19"/>
        <v>5.0000057572961332E-2</v>
      </c>
      <c r="AA34" s="46">
        <f t="shared" si="19"/>
        <v>5.0000000000000044E-2</v>
      </c>
      <c r="AB34" s="46">
        <f t="shared" si="23"/>
        <v>5.0000039581409306E-2</v>
      </c>
      <c r="AC34" s="46">
        <f t="shared" si="20"/>
        <v>5.0000030157263842E-2</v>
      </c>
      <c r="AD34" s="46">
        <f t="shared" si="5"/>
        <v>-4.5454518038851033E-2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3">
      <c r="A35" s="19">
        <f t="shared" si="6"/>
        <v>24</v>
      </c>
      <c r="B35" s="34">
        <f t="shared" si="21"/>
        <v>17.908604865104778</v>
      </c>
      <c r="C35" s="37">
        <f t="shared" si="7"/>
        <v>6.1430475118356256</v>
      </c>
      <c r="D35" s="34">
        <f t="shared" si="8"/>
        <v>35.817209730209555</v>
      </c>
      <c r="E35" s="54"/>
      <c r="F35" s="34">
        <f t="shared" si="22"/>
        <v>6.1430475118356256</v>
      </c>
      <c r="G35" s="37">
        <f t="shared" si="9"/>
        <v>0.36017321445581324</v>
      </c>
      <c r="H35" s="55"/>
      <c r="I35" s="36">
        <f t="shared" si="0"/>
        <v>0.5</v>
      </c>
      <c r="J35" s="34">
        <f t="shared" si="1"/>
        <v>0.17151105734108463</v>
      </c>
      <c r="K35" s="54"/>
      <c r="L35" s="34">
        <f t="shared" si="10"/>
        <v>6.7573520495319821</v>
      </c>
      <c r="M35" s="34">
        <f t="shared" si="11"/>
        <v>3.0715237559178128</v>
      </c>
      <c r="N35" s="34">
        <f t="shared" si="12"/>
        <v>3.0715237559178128</v>
      </c>
      <c r="O35" s="34">
        <f t="shared" si="13"/>
        <v>12.900399561367607</v>
      </c>
      <c r="P35" s="43">
        <f t="shared" si="3"/>
        <v>0.31250000678762796</v>
      </c>
      <c r="Q35" s="62"/>
      <c r="R35" s="44">
        <f t="shared" si="14"/>
        <v>0.49144389701609281</v>
      </c>
      <c r="S35" s="45">
        <f t="shared" si="15"/>
        <v>0.16000003127738882</v>
      </c>
      <c r="T35" s="68"/>
      <c r="U35" s="42">
        <f t="shared" si="4"/>
        <v>1.2499999935355923</v>
      </c>
      <c r="V35" s="63"/>
      <c r="W35" s="46">
        <f t="shared" si="16"/>
        <v>0.10000000000000009</v>
      </c>
      <c r="X35" s="46">
        <f t="shared" si="17"/>
        <v>5.0000000000000044E-2</v>
      </c>
      <c r="Y35" s="46">
        <f t="shared" si="18"/>
        <v>0.10000000000000009</v>
      </c>
      <c r="Z35" s="46">
        <f t="shared" si="19"/>
        <v>5.0000030157263842E-2</v>
      </c>
      <c r="AA35" s="46">
        <f t="shared" si="19"/>
        <v>5.0000000000000044E-2</v>
      </c>
      <c r="AB35" s="46">
        <f t="shared" si="23"/>
        <v>5.00000207331186E-2</v>
      </c>
      <c r="AC35" s="46">
        <f t="shared" si="20"/>
        <v>5.0000015796661579E-2</v>
      </c>
      <c r="AD35" s="46">
        <f t="shared" si="5"/>
        <v>-4.5454531093944261E-2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3">
      <c r="A36" s="19">
        <f t="shared" si="6"/>
        <v>25</v>
      </c>
      <c r="B36" s="34">
        <f t="shared" si="21"/>
        <v>19.699465351615256</v>
      </c>
      <c r="C36" s="37">
        <f t="shared" si="7"/>
        <v>6.4501998874274076</v>
      </c>
      <c r="D36" s="34">
        <f t="shared" si="8"/>
        <v>39.398930703230512</v>
      </c>
      <c r="E36" s="54"/>
      <c r="F36" s="34">
        <f t="shared" si="22"/>
        <v>6.4501998874274076</v>
      </c>
      <c r="G36" s="37">
        <f t="shared" si="9"/>
        <v>0.34380170741712379</v>
      </c>
      <c r="H36" s="55"/>
      <c r="I36" s="36">
        <f t="shared" si="0"/>
        <v>0.5</v>
      </c>
      <c r="J36" s="34">
        <f t="shared" si="1"/>
        <v>0.16371510018921717</v>
      </c>
      <c r="K36" s="54"/>
      <c r="L36" s="34">
        <f t="shared" si="10"/>
        <v>7.0952197587521839</v>
      </c>
      <c r="M36" s="34">
        <f t="shared" si="11"/>
        <v>3.2250999437137038</v>
      </c>
      <c r="N36" s="34">
        <f t="shared" si="12"/>
        <v>3.2250999437137038</v>
      </c>
      <c r="O36" s="34">
        <f t="shared" si="13"/>
        <v>13.545419646179592</v>
      </c>
      <c r="P36" s="43">
        <f t="shared" si="3"/>
        <v>0.31250000355542412</v>
      </c>
      <c r="Q36" s="62"/>
      <c r="R36" s="44">
        <f t="shared" si="14"/>
        <v>0.51601604383227651</v>
      </c>
      <c r="S36" s="45">
        <f t="shared" si="15"/>
        <v>0.16000001638339426</v>
      </c>
      <c r="T36" s="68"/>
      <c r="U36" s="42">
        <f t="shared" si="4"/>
        <v>1.2499999966138817</v>
      </c>
      <c r="V36" s="63"/>
      <c r="W36" s="46">
        <f t="shared" si="16"/>
        <v>0.10000000000000009</v>
      </c>
      <c r="X36" s="46">
        <f t="shared" si="17"/>
        <v>5.0000000000000044E-2</v>
      </c>
      <c r="Y36" s="46">
        <f t="shared" si="18"/>
        <v>0.10000000000000009</v>
      </c>
      <c r="Z36" s="46">
        <f t="shared" si="19"/>
        <v>5.0000015796661357E-2</v>
      </c>
      <c r="AA36" s="46">
        <f t="shared" si="19"/>
        <v>5.0000000000000044E-2</v>
      </c>
      <c r="AB36" s="46">
        <f t="shared" si="23"/>
        <v>5.000001086020478E-2</v>
      </c>
      <c r="AC36" s="46">
        <f t="shared" si="20"/>
        <v>5.0000008274441843E-2</v>
      </c>
      <c r="AD36" s="46">
        <f t="shared" si="5"/>
        <v>-4.5454537932325678E-2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3">
      <c r="A37" s="19">
        <f t="shared" si="6"/>
        <v>26</v>
      </c>
      <c r="B37" s="34">
        <f t="shared" si="21"/>
        <v>21.669411886776782</v>
      </c>
      <c r="C37" s="37">
        <f t="shared" si="7"/>
        <v>6.7727098817987779</v>
      </c>
      <c r="D37" s="34">
        <f t="shared" si="8"/>
        <v>43.338823773553564</v>
      </c>
      <c r="E37" s="54"/>
      <c r="F37" s="34">
        <f t="shared" si="22"/>
        <v>6.7727098817987779</v>
      </c>
      <c r="G37" s="37">
        <f t="shared" si="9"/>
        <v>0.32817435843463277</v>
      </c>
      <c r="H37" s="55"/>
      <c r="I37" s="36">
        <f t="shared" si="0"/>
        <v>0.5</v>
      </c>
      <c r="J37" s="34">
        <f t="shared" si="1"/>
        <v>0.15627350472607093</v>
      </c>
      <c r="K37" s="54"/>
      <c r="L37" s="34">
        <f t="shared" si="10"/>
        <v>7.4499808053987753</v>
      </c>
      <c r="M37" s="34">
        <f t="shared" si="11"/>
        <v>3.3863549408993889</v>
      </c>
      <c r="N37" s="34">
        <f t="shared" si="12"/>
        <v>3.3863549408993889</v>
      </c>
      <c r="O37" s="34">
        <f t="shared" si="13"/>
        <v>14.222690687197554</v>
      </c>
      <c r="P37" s="43">
        <f t="shared" si="3"/>
        <v>0.31250000186236498</v>
      </c>
      <c r="Q37" s="62"/>
      <c r="R37" s="44">
        <f t="shared" si="14"/>
        <v>0.54181681960484784</v>
      </c>
      <c r="S37" s="45">
        <f t="shared" si="15"/>
        <v>0.16000000858177779</v>
      </c>
      <c r="T37" s="68"/>
      <c r="U37" s="42">
        <f t="shared" si="4"/>
        <v>1.2499999982263192</v>
      </c>
      <c r="V37" s="63"/>
      <c r="W37" s="46">
        <f t="shared" si="16"/>
        <v>0.10000000000000009</v>
      </c>
      <c r="X37" s="46">
        <f t="shared" si="17"/>
        <v>5.0000000000000044E-2</v>
      </c>
      <c r="Y37" s="46">
        <f t="shared" si="18"/>
        <v>0.10000000000000009</v>
      </c>
      <c r="Z37" s="46">
        <f t="shared" si="19"/>
        <v>5.0000008274441621E-2</v>
      </c>
      <c r="AA37" s="46">
        <f t="shared" si="19"/>
        <v>5.0000000000000044E-2</v>
      </c>
      <c r="AB37" s="46">
        <f t="shared" si="23"/>
        <v>5.0000005688678684E-2</v>
      </c>
      <c r="AC37" s="46">
        <f t="shared" si="20"/>
        <v>5.0000004334231241E-2</v>
      </c>
      <c r="AD37" s="46">
        <f t="shared" si="5"/>
        <v>-4.5454541514335367E-2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3">
      <c r="A38" s="19">
        <f t="shared" si="6"/>
        <v>27</v>
      </c>
      <c r="B38" s="34">
        <f t="shared" si="21"/>
        <v>23.836353075454461</v>
      </c>
      <c r="C38" s="37">
        <f t="shared" si="7"/>
        <v>7.1113453758887166</v>
      </c>
      <c r="D38" s="34">
        <f t="shared" si="8"/>
        <v>47.672706150908922</v>
      </c>
      <c r="E38" s="54"/>
      <c r="F38" s="34">
        <f t="shared" si="22"/>
        <v>7.1113453758887166</v>
      </c>
      <c r="G38" s="37">
        <f t="shared" si="9"/>
        <v>0.31325734281947498</v>
      </c>
      <c r="H38" s="55"/>
      <c r="I38" s="36">
        <f t="shared" si="0"/>
        <v>0.5</v>
      </c>
      <c r="J38" s="34">
        <f t="shared" si="1"/>
        <v>0.1491701636021586</v>
      </c>
      <c r="K38" s="54"/>
      <c r="L38" s="34">
        <f t="shared" si="10"/>
        <v>7.8224798779586537</v>
      </c>
      <c r="M38" s="34">
        <f t="shared" si="11"/>
        <v>3.5556726879443583</v>
      </c>
      <c r="N38" s="34">
        <f t="shared" si="12"/>
        <v>3.5556726879443583</v>
      </c>
      <c r="O38" s="34">
        <f t="shared" si="13"/>
        <v>14.93382525384737</v>
      </c>
      <c r="P38" s="43">
        <f t="shared" si="3"/>
        <v>0.31250000097552455</v>
      </c>
      <c r="Q38" s="62"/>
      <c r="R38" s="44">
        <f t="shared" si="14"/>
        <v>0.56890764605461941</v>
      </c>
      <c r="S38" s="45">
        <f t="shared" si="15"/>
        <v>0.16000000449521751</v>
      </c>
      <c r="T38" s="68"/>
      <c r="U38" s="42">
        <f t="shared" si="4"/>
        <v>1.249999999070929</v>
      </c>
      <c r="V38" s="63"/>
      <c r="W38" s="46">
        <f t="shared" si="16"/>
        <v>0.10000000000000009</v>
      </c>
      <c r="X38" s="46">
        <f t="shared" si="17"/>
        <v>5.0000000000000044E-2</v>
      </c>
      <c r="Y38" s="46">
        <f t="shared" si="18"/>
        <v>0.10000000000000009</v>
      </c>
      <c r="Z38" s="46">
        <f t="shared" si="19"/>
        <v>5.0000004334231241E-2</v>
      </c>
      <c r="AA38" s="46">
        <f t="shared" si="19"/>
        <v>5.0000000000000044E-2</v>
      </c>
      <c r="AB38" s="46">
        <f t="shared" si="23"/>
        <v>5.0000002979783797E-2</v>
      </c>
      <c r="AC38" s="46">
        <f t="shared" si="20"/>
        <v>5.0000002270311539E-2</v>
      </c>
      <c r="AD38" s="46">
        <f t="shared" si="5"/>
        <v>-4.5454543390625823E-2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3">
      <c r="A39" s="19">
        <f t="shared" si="6"/>
        <v>28</v>
      </c>
      <c r="B39" s="34">
        <f t="shared" si="21"/>
        <v>26.219988382999908</v>
      </c>
      <c r="C39" s="37">
        <f t="shared" si="7"/>
        <v>7.4669126446831529</v>
      </c>
      <c r="D39" s="34">
        <f t="shared" si="8"/>
        <v>52.439976765999816</v>
      </c>
      <c r="E39" s="54"/>
      <c r="F39" s="34">
        <f t="shared" si="22"/>
        <v>7.4669126446831529</v>
      </c>
      <c r="G39" s="37">
        <f t="shared" si="9"/>
        <v>0.29901837302997986</v>
      </c>
      <c r="H39" s="55"/>
      <c r="I39" s="36">
        <f t="shared" si="0"/>
        <v>0.5</v>
      </c>
      <c r="J39" s="34">
        <f t="shared" si="1"/>
        <v>0.14238970162024231</v>
      </c>
      <c r="K39" s="54"/>
      <c r="L39" s="34">
        <f t="shared" si="10"/>
        <v>8.2136038896160546</v>
      </c>
      <c r="M39" s="34">
        <f t="shared" si="11"/>
        <v>3.7334563223415764</v>
      </c>
      <c r="N39" s="34">
        <f t="shared" si="12"/>
        <v>3.7334563223415764</v>
      </c>
      <c r="O39" s="34">
        <f t="shared" si="13"/>
        <v>15.680516534299207</v>
      </c>
      <c r="P39" s="43">
        <f t="shared" si="3"/>
        <v>0.31250000051098903</v>
      </c>
      <c r="Q39" s="62"/>
      <c r="R39" s="44">
        <f t="shared" si="14"/>
        <v>0.59735302036559146</v>
      </c>
      <c r="S39" s="45">
        <f t="shared" si="15"/>
        <v>0.16000000235463829</v>
      </c>
      <c r="T39" s="68"/>
      <c r="U39" s="42">
        <f t="shared" si="4"/>
        <v>1.2499999995133435</v>
      </c>
      <c r="V39" s="63"/>
      <c r="W39" s="46">
        <f t="shared" si="16"/>
        <v>0.10000000000000009</v>
      </c>
      <c r="X39" s="46">
        <f t="shared" si="17"/>
        <v>5.0000000000000044E-2</v>
      </c>
      <c r="Y39" s="46">
        <f t="shared" si="18"/>
        <v>0.10000000000000009</v>
      </c>
      <c r="Z39" s="46">
        <f t="shared" si="19"/>
        <v>5.0000002270311761E-2</v>
      </c>
      <c r="AA39" s="46">
        <f t="shared" si="19"/>
        <v>5.0000000000000044E-2</v>
      </c>
      <c r="AB39" s="46">
        <f t="shared" si="23"/>
        <v>5.000000156083928E-2</v>
      </c>
      <c r="AC39" s="46">
        <f t="shared" si="20"/>
        <v>5.0000001189210996E-2</v>
      </c>
      <c r="AD39" s="46">
        <f t="shared" si="5"/>
        <v>-4.5454544373444428E-2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3">
      <c r="A40" s="19">
        <f t="shared" si="6"/>
        <v>29</v>
      </c>
      <c r="B40" s="34">
        <f t="shared" si="21"/>
        <v>28.841987221299902</v>
      </c>
      <c r="C40" s="37">
        <f t="shared" si="7"/>
        <v>7.8402582769173108</v>
      </c>
      <c r="D40" s="34">
        <f t="shared" si="8"/>
        <v>57.683974442599805</v>
      </c>
      <c r="E40" s="54"/>
      <c r="F40" s="34">
        <f t="shared" si="22"/>
        <v>7.8402582769173108</v>
      </c>
      <c r="G40" s="37">
        <f t="shared" si="9"/>
        <v>0.28542662897067578</v>
      </c>
      <c r="H40" s="55"/>
      <c r="I40" s="36">
        <f t="shared" si="0"/>
        <v>0.5</v>
      </c>
      <c r="J40" s="34">
        <f t="shared" si="1"/>
        <v>0.13591744245568582</v>
      </c>
      <c r="K40" s="54"/>
      <c r="L40" s="34">
        <f t="shared" si="10"/>
        <v>8.6242840938645671</v>
      </c>
      <c r="M40" s="34">
        <f t="shared" si="11"/>
        <v>3.9201291384586554</v>
      </c>
      <c r="N40" s="34">
        <f t="shared" si="12"/>
        <v>3.9201291384586554</v>
      </c>
      <c r="O40" s="34">
        <f t="shared" si="13"/>
        <v>16.464542370781878</v>
      </c>
      <c r="P40" s="43">
        <f t="shared" si="3"/>
        <v>0.31250000026766084</v>
      </c>
      <c r="Q40" s="62"/>
      <c r="R40" s="44">
        <f t="shared" si="14"/>
        <v>0.62722066698840084</v>
      </c>
      <c r="S40" s="45">
        <f t="shared" si="15"/>
        <v>0.16000000123338182</v>
      </c>
      <c r="T40" s="68"/>
      <c r="U40" s="42">
        <f t="shared" si="4"/>
        <v>1.2499999997450848</v>
      </c>
      <c r="V40" s="63"/>
      <c r="W40" s="46">
        <f t="shared" si="16"/>
        <v>0.10000000000000009</v>
      </c>
      <c r="X40" s="46">
        <f t="shared" si="17"/>
        <v>5.0000000000000044E-2</v>
      </c>
      <c r="Y40" s="46">
        <f t="shared" si="18"/>
        <v>0.10000000000000009</v>
      </c>
      <c r="Z40" s="46">
        <f t="shared" si="19"/>
        <v>5.0000001189211218E-2</v>
      </c>
      <c r="AA40" s="46">
        <f t="shared" si="19"/>
        <v>5.0000000000000044E-2</v>
      </c>
      <c r="AB40" s="46">
        <f t="shared" si="23"/>
        <v>5.0000000817582713E-2</v>
      </c>
      <c r="AC40" s="46">
        <f t="shared" si="20"/>
        <v>5.0000000622920204E-2</v>
      </c>
      <c r="AD40" s="46">
        <f t="shared" si="5"/>
        <v>-4.5454544888254622E-2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3">
      <c r="A41" s="19">
        <f t="shared" si="6"/>
        <v>30</v>
      </c>
      <c r="B41" s="34">
        <f t="shared" si="21"/>
        <v>31.726185943429897</v>
      </c>
      <c r="C41" s="37">
        <f t="shared" si="7"/>
        <v>8.2322711907631767</v>
      </c>
      <c r="D41" s="34">
        <f t="shared" si="8"/>
        <v>63.452371886859794</v>
      </c>
      <c r="E41" s="54"/>
      <c r="F41" s="34">
        <f t="shared" si="22"/>
        <v>8.2322711907631767</v>
      </c>
      <c r="G41" s="37">
        <f t="shared" si="9"/>
        <v>0.27245269137485617</v>
      </c>
      <c r="H41" s="55"/>
      <c r="I41" s="36">
        <f t="shared" si="0"/>
        <v>0.5</v>
      </c>
      <c r="J41" s="34">
        <f t="shared" si="1"/>
        <v>0.12973937688951828</v>
      </c>
      <c r="K41" s="54"/>
      <c r="L41" s="34">
        <f t="shared" si="10"/>
        <v>9.055498303930035</v>
      </c>
      <c r="M41" s="34">
        <f t="shared" si="11"/>
        <v>4.1161355953815884</v>
      </c>
      <c r="N41" s="34">
        <f t="shared" si="12"/>
        <v>4.1161355953815884</v>
      </c>
      <c r="O41" s="34">
        <f t="shared" si="13"/>
        <v>17.287769494693212</v>
      </c>
      <c r="P41" s="43">
        <f t="shared" si="3"/>
        <v>0.31250000014020329</v>
      </c>
      <c r="Q41" s="62"/>
      <c r="R41" s="44">
        <f t="shared" si="14"/>
        <v>0.65858169792031074</v>
      </c>
      <c r="S41" s="45">
        <f t="shared" si="15"/>
        <v>0.1600000006460566</v>
      </c>
      <c r="T41" s="68"/>
      <c r="U41" s="42">
        <f t="shared" si="4"/>
        <v>1.249999999866473</v>
      </c>
      <c r="V41" s="63"/>
      <c r="W41" s="46">
        <f t="shared" si="16"/>
        <v>0.10000000000000009</v>
      </c>
      <c r="X41" s="46">
        <f t="shared" si="17"/>
        <v>5.0000000000000044E-2</v>
      </c>
      <c r="Y41" s="46">
        <f t="shared" si="18"/>
        <v>0.10000000000000009</v>
      </c>
      <c r="Z41" s="46">
        <f t="shared" si="19"/>
        <v>5.0000000622919982E-2</v>
      </c>
      <c r="AA41" s="46">
        <f t="shared" si="19"/>
        <v>5.0000000000000044E-2</v>
      </c>
      <c r="AB41" s="46">
        <f t="shared" si="23"/>
        <v>5.0000000428257474E-2</v>
      </c>
      <c r="AC41" s="46">
        <f t="shared" si="20"/>
        <v>5.0000000326291483E-2</v>
      </c>
      <c r="AD41" s="46">
        <f t="shared" si="5"/>
        <v>-4.5454545157917026E-2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3">
      <c r="A42" s="19">
        <f t="shared" si="6"/>
        <v>31</v>
      </c>
      <c r="B42" s="34">
        <f t="shared" si="21"/>
        <v>34.898804537772889</v>
      </c>
      <c r="C42" s="37">
        <f t="shared" si="7"/>
        <v>8.6438847503013356</v>
      </c>
      <c r="D42" s="34">
        <f t="shared" si="8"/>
        <v>69.797609075545779</v>
      </c>
      <c r="E42" s="54"/>
      <c r="F42" s="34">
        <f t="shared" si="22"/>
        <v>8.6438847503013356</v>
      </c>
      <c r="G42" s="37">
        <f t="shared" si="9"/>
        <v>0.26006847817287737</v>
      </c>
      <c r="H42" s="55"/>
      <c r="I42" s="36">
        <f t="shared" si="0"/>
        <v>0.5</v>
      </c>
      <c r="J42" s="34">
        <f t="shared" si="1"/>
        <v>0.12384213248544926</v>
      </c>
      <c r="K42" s="54"/>
      <c r="L42" s="34">
        <f t="shared" si="10"/>
        <v>9.5082732220812662</v>
      </c>
      <c r="M42" s="34">
        <f t="shared" si="11"/>
        <v>4.3219423751506678</v>
      </c>
      <c r="N42" s="34">
        <f t="shared" si="12"/>
        <v>4.3219423751506678</v>
      </c>
      <c r="O42" s="34">
        <f t="shared" si="13"/>
        <v>18.152157972382604</v>
      </c>
      <c r="P42" s="43">
        <f t="shared" si="3"/>
        <v>0.31250000007343981</v>
      </c>
      <c r="Q42" s="62"/>
      <c r="R42" s="44">
        <f t="shared" si="14"/>
        <v>0.6915107814867012</v>
      </c>
      <c r="S42" s="45">
        <f t="shared" si="15"/>
        <v>0.16000000033841136</v>
      </c>
      <c r="T42" s="68"/>
      <c r="U42" s="42">
        <f t="shared" si="4"/>
        <v>1.2499999999300571</v>
      </c>
      <c r="V42" s="63"/>
      <c r="W42" s="46">
        <f t="shared" si="16"/>
        <v>0.10000000000000009</v>
      </c>
      <c r="X42" s="46">
        <f t="shared" si="17"/>
        <v>5.0000000000000044E-2</v>
      </c>
      <c r="Y42" s="46">
        <f t="shared" si="18"/>
        <v>0.10000000000000009</v>
      </c>
      <c r="Z42" s="46">
        <f t="shared" si="19"/>
        <v>5.0000000326291261E-2</v>
      </c>
      <c r="AA42" s="46">
        <f t="shared" si="19"/>
        <v>5.0000000000000044E-2</v>
      </c>
      <c r="AB42" s="46">
        <f t="shared" si="23"/>
        <v>5.0000000224325269E-2</v>
      </c>
      <c r="AC42" s="46">
        <f t="shared" si="20"/>
        <v>5.000000017091466E-2</v>
      </c>
      <c r="AD42" s="46">
        <f t="shared" si="5"/>
        <v>-4.5454545299168592E-2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3">
      <c r="A43" s="19">
        <f t="shared" si="6"/>
        <v>32</v>
      </c>
      <c r="B43" s="34">
        <f t="shared" si="21"/>
        <v>38.388684991550178</v>
      </c>
      <c r="C43" s="37">
        <f t="shared" si="7"/>
        <v>9.0760789878164037</v>
      </c>
      <c r="D43" s="34">
        <f t="shared" si="8"/>
        <v>76.777369983100357</v>
      </c>
      <c r="E43" s="54"/>
      <c r="F43" s="34">
        <f t="shared" si="22"/>
        <v>9.0760789878164037</v>
      </c>
      <c r="G43" s="37">
        <f t="shared" si="9"/>
        <v>0.24824718373164026</v>
      </c>
      <c r="H43" s="55"/>
      <c r="I43" s="36">
        <f t="shared" si="0"/>
        <v>0.5</v>
      </c>
      <c r="J43" s="34">
        <f t="shared" si="1"/>
        <v>0.11821294464520157</v>
      </c>
      <c r="K43" s="54"/>
      <c r="L43" s="34">
        <f t="shared" si="10"/>
        <v>9.9836868848104334</v>
      </c>
      <c r="M43" s="34">
        <f t="shared" si="11"/>
        <v>4.5380394939082018</v>
      </c>
      <c r="N43" s="34">
        <f t="shared" si="12"/>
        <v>4.5380394939082018</v>
      </c>
      <c r="O43" s="34">
        <f t="shared" si="13"/>
        <v>19.059765872626837</v>
      </c>
      <c r="P43" s="43">
        <f t="shared" si="3"/>
        <v>0.31250000003846845</v>
      </c>
      <c r="Q43" s="62"/>
      <c r="R43" s="44">
        <f t="shared" si="14"/>
        <v>0.72608631982973648</v>
      </c>
      <c r="S43" s="45">
        <f t="shared" si="15"/>
        <v>0.16000000017726249</v>
      </c>
      <c r="T43" s="68"/>
      <c r="U43" s="42">
        <f t="shared" si="4"/>
        <v>1.2499999999633633</v>
      </c>
      <c r="V43" s="63"/>
      <c r="W43" s="46">
        <f t="shared" si="16"/>
        <v>0.10000000000000009</v>
      </c>
      <c r="X43" s="46">
        <f t="shared" si="17"/>
        <v>5.0000000000000044E-2</v>
      </c>
      <c r="Y43" s="46">
        <f t="shared" si="18"/>
        <v>0.10000000000000009</v>
      </c>
      <c r="Z43" s="46">
        <f t="shared" si="19"/>
        <v>5.000000017091466E-2</v>
      </c>
      <c r="AA43" s="46">
        <f t="shared" si="19"/>
        <v>5.0000000000000044E-2</v>
      </c>
      <c r="AB43" s="46">
        <f t="shared" si="23"/>
        <v>5.0000000117504051E-2</v>
      </c>
      <c r="AC43" s="46">
        <f t="shared" si="20"/>
        <v>5.0000000089526653E-2</v>
      </c>
      <c r="AD43" s="46">
        <f t="shared" si="5"/>
        <v>-4.5454545373157629E-2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3">
      <c r="A44" s="19">
        <f t="shared" si="6"/>
        <v>33</v>
      </c>
      <c r="B44" s="34">
        <f t="shared" si="21"/>
        <v>42.227553490705198</v>
      </c>
      <c r="C44" s="37">
        <f t="shared" si="7"/>
        <v>9.5298829372072245</v>
      </c>
      <c r="D44" s="34">
        <f t="shared" si="8"/>
        <v>84.455106981410395</v>
      </c>
      <c r="E44" s="54"/>
      <c r="F44" s="34">
        <f t="shared" si="22"/>
        <v>9.5298829372072245</v>
      </c>
      <c r="G44" s="37">
        <f t="shared" si="9"/>
        <v>0.2369632208453307</v>
      </c>
      <c r="H44" s="55"/>
      <c r="I44" s="36">
        <f t="shared" ref="I44:I75" si="24">B44/D44</f>
        <v>0.5</v>
      </c>
      <c r="J44" s="34">
        <f t="shared" ref="J44:J75" si="25">C44/D44</f>
        <v>0.1128396289795106</v>
      </c>
      <c r="K44" s="54"/>
      <c r="L44" s="34">
        <f t="shared" si="10"/>
        <v>10.48287122994476</v>
      </c>
      <c r="M44" s="34">
        <f t="shared" si="11"/>
        <v>4.7649414686036122</v>
      </c>
      <c r="N44" s="34">
        <f t="shared" si="12"/>
        <v>4.7649414686036122</v>
      </c>
      <c r="O44" s="34">
        <f t="shared" si="13"/>
        <v>20.012754167151986</v>
      </c>
      <c r="P44" s="43">
        <f t="shared" si="3"/>
        <v>0.31250000002015016</v>
      </c>
      <c r="Q44" s="62"/>
      <c r="R44" s="44">
        <f t="shared" si="14"/>
        <v>0.76239063541901153</v>
      </c>
      <c r="S44" s="45">
        <f t="shared" si="15"/>
        <v>0.16000000009285184</v>
      </c>
      <c r="T44" s="68"/>
      <c r="U44" s="42">
        <f t="shared" si="4"/>
        <v>1.2499999999808096</v>
      </c>
      <c r="V44" s="63"/>
      <c r="W44" s="46">
        <f t="shared" si="16"/>
        <v>0.10000000000000009</v>
      </c>
      <c r="X44" s="46">
        <f t="shared" si="17"/>
        <v>5.0000000000000044E-2</v>
      </c>
      <c r="Y44" s="46">
        <f t="shared" si="18"/>
        <v>0.10000000000000009</v>
      </c>
      <c r="Z44" s="46">
        <f t="shared" si="19"/>
        <v>5.0000000089526431E-2</v>
      </c>
      <c r="AA44" s="46">
        <f t="shared" si="19"/>
        <v>5.0000000000000044E-2</v>
      </c>
      <c r="AB44" s="46">
        <f t="shared" si="23"/>
        <v>5.0000000061549477E-2</v>
      </c>
      <c r="AC44" s="46">
        <f t="shared" si="20"/>
        <v>5.0000000046894977E-2</v>
      </c>
      <c r="AD44" s="46">
        <f t="shared" ref="AD44:AD76" si="26">G44/G43-1</f>
        <v>-4.5454545411913849E-2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3">
      <c r="A45" s="19">
        <f t="shared" si="6"/>
        <v>34</v>
      </c>
      <c r="B45" s="34">
        <f t="shared" si="21"/>
        <v>46.450308839775722</v>
      </c>
      <c r="C45" s="37">
        <f t="shared" si="7"/>
        <v>10.006377084067585</v>
      </c>
      <c r="D45" s="34">
        <f t="shared" si="8"/>
        <v>92.900617679551445</v>
      </c>
      <c r="E45" s="54"/>
      <c r="F45" s="34">
        <f t="shared" si="22"/>
        <v>10.006377084067585</v>
      </c>
      <c r="G45" s="37">
        <f t="shared" si="9"/>
        <v>0.22619216535765271</v>
      </c>
      <c r="H45" s="55"/>
      <c r="I45" s="36">
        <f t="shared" si="24"/>
        <v>0.5</v>
      </c>
      <c r="J45" s="34">
        <f t="shared" si="25"/>
        <v>0.10771055493498738</v>
      </c>
      <c r="K45" s="54"/>
      <c r="L45" s="34">
        <f t="shared" si="10"/>
        <v>11.007014791933591</v>
      </c>
      <c r="M45" s="34">
        <f t="shared" si="11"/>
        <v>5.0031885420337927</v>
      </c>
      <c r="N45" s="34">
        <f t="shared" si="12"/>
        <v>5.0031885420337927</v>
      </c>
      <c r="O45" s="34">
        <f t="shared" si="13"/>
        <v>21.013391876001176</v>
      </c>
      <c r="P45" s="43">
        <f t="shared" si="3"/>
        <v>0.31250000001055489</v>
      </c>
      <c r="Q45" s="62"/>
      <c r="R45" s="44">
        <f t="shared" si="14"/>
        <v>0.80051016696874644</v>
      </c>
      <c r="S45" s="45">
        <f t="shared" si="15"/>
        <v>0.1600000000486369</v>
      </c>
      <c r="T45" s="68"/>
      <c r="U45" s="42">
        <f t="shared" si="4"/>
        <v>1.2499999999899476</v>
      </c>
      <c r="V45" s="63"/>
      <c r="W45" s="46">
        <f t="shared" ref="W45:W76" si="27">B45/B44-1</f>
        <v>0.10000000000000009</v>
      </c>
      <c r="X45" s="46">
        <f t="shared" ref="X45:X76" si="28">C45/C44-1</f>
        <v>5.0000000000000044E-2</v>
      </c>
      <c r="Y45" s="46">
        <f t="shared" ref="Y45:Y76" si="29">D45/D44-1</f>
        <v>0.10000000000000009</v>
      </c>
      <c r="Z45" s="46">
        <f t="shared" si="19"/>
        <v>5.0000000046894977E-2</v>
      </c>
      <c r="AA45" s="46">
        <f t="shared" si="19"/>
        <v>5.0000000000000044E-2</v>
      </c>
      <c r="AB45" s="46">
        <f t="shared" si="23"/>
        <v>5.0000000032240033E-2</v>
      </c>
      <c r="AC45" s="46">
        <f t="shared" si="20"/>
        <v>5.0000000024563951E-2</v>
      </c>
      <c r="AD45" s="46">
        <f t="shared" si="26"/>
        <v>-4.545454543221461E-2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3">
      <c r="A46" s="19">
        <f t="shared" si="6"/>
        <v>35</v>
      </c>
      <c r="B46" s="34">
        <f t="shared" si="21"/>
        <v>51.095339723753298</v>
      </c>
      <c r="C46" s="37">
        <f t="shared" si="7"/>
        <v>10.506695938270965</v>
      </c>
      <c r="D46" s="34">
        <f t="shared" si="8"/>
        <v>102.1906794475066</v>
      </c>
      <c r="E46" s="54"/>
      <c r="F46" s="34">
        <f t="shared" si="22"/>
        <v>10.506695938270965</v>
      </c>
      <c r="G46" s="37">
        <f t="shared" si="9"/>
        <v>0.21591070329858705</v>
      </c>
      <c r="H46" s="55"/>
      <c r="I46" s="36">
        <f t="shared" si="24"/>
        <v>0.5</v>
      </c>
      <c r="J46" s="34">
        <f t="shared" si="25"/>
        <v>0.10281462061976068</v>
      </c>
      <c r="K46" s="54"/>
      <c r="L46" s="34">
        <f t="shared" si="10"/>
        <v>11.557365531800647</v>
      </c>
      <c r="M46" s="34">
        <f t="shared" si="11"/>
        <v>5.2533479691354827</v>
      </c>
      <c r="N46" s="34">
        <f t="shared" si="12"/>
        <v>5.2533479691354827</v>
      </c>
      <c r="O46" s="34">
        <f t="shared" si="13"/>
        <v>22.064061470071614</v>
      </c>
      <c r="P46" s="43">
        <f t="shared" si="3"/>
        <v>0.31250000000552869</v>
      </c>
      <c r="Q46" s="62"/>
      <c r="R46" s="44">
        <f t="shared" si="14"/>
        <v>0.84053567519551553</v>
      </c>
      <c r="S46" s="45">
        <f t="shared" si="15"/>
        <v>0.16000000002547676</v>
      </c>
      <c r="T46" s="68"/>
      <c r="U46" s="42">
        <f t="shared" si="4"/>
        <v>1.2499999999947344</v>
      </c>
      <c r="V46" s="63"/>
      <c r="W46" s="46">
        <f t="shared" si="27"/>
        <v>0.10000000000000009</v>
      </c>
      <c r="X46" s="46">
        <f t="shared" si="28"/>
        <v>5.0000000000000044E-2</v>
      </c>
      <c r="Y46" s="46">
        <f t="shared" si="29"/>
        <v>0.10000000000000009</v>
      </c>
      <c r="Z46" s="46">
        <f t="shared" si="19"/>
        <v>5.0000000024563951E-2</v>
      </c>
      <c r="AA46" s="46">
        <f t="shared" si="19"/>
        <v>5.0000000000000044E-2</v>
      </c>
      <c r="AB46" s="46">
        <f t="shared" si="23"/>
        <v>5.0000000016887869E-2</v>
      </c>
      <c r="AC46" s="46">
        <f t="shared" si="20"/>
        <v>5.0000000012867085E-2</v>
      </c>
      <c r="AD46" s="46">
        <f t="shared" si="26"/>
        <v>-4.5454545442848215E-2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3">
      <c r="A47" s="19">
        <f t="shared" si="6"/>
        <v>36</v>
      </c>
      <c r="B47" s="34">
        <f t="shared" si="21"/>
        <v>56.204873696128629</v>
      </c>
      <c r="C47" s="37">
        <f t="shared" si="7"/>
        <v>11.032030735184515</v>
      </c>
      <c r="D47" s="34">
        <f t="shared" si="8"/>
        <v>112.40974739225726</v>
      </c>
      <c r="E47" s="54"/>
      <c r="F47" s="34">
        <f t="shared" si="22"/>
        <v>11.032030735184515</v>
      </c>
      <c r="G47" s="37">
        <f t="shared" si="9"/>
        <v>0.20609658042270146</v>
      </c>
      <c r="H47" s="55"/>
      <c r="I47" s="36">
        <f t="shared" si="24"/>
        <v>0.5</v>
      </c>
      <c r="J47" s="34">
        <f t="shared" si="25"/>
        <v>9.8141228773407932E-2</v>
      </c>
      <c r="K47" s="54"/>
      <c r="L47" s="34">
        <f t="shared" si="10"/>
        <v>12.135233808539388</v>
      </c>
      <c r="M47" s="34">
        <f t="shared" si="11"/>
        <v>5.5160153675922574</v>
      </c>
      <c r="N47" s="34">
        <f t="shared" si="12"/>
        <v>5.5160153675922574</v>
      </c>
      <c r="O47" s="34">
        <f t="shared" si="13"/>
        <v>23.167264543723903</v>
      </c>
      <c r="P47" s="43">
        <f t="shared" si="3"/>
        <v>0.31250000000289602</v>
      </c>
      <c r="Q47" s="62"/>
      <c r="R47" s="44">
        <f t="shared" si="14"/>
        <v>0.88256245888837359</v>
      </c>
      <c r="S47" s="45">
        <f t="shared" si="15"/>
        <v>0.16000000001334522</v>
      </c>
      <c r="T47" s="68"/>
      <c r="U47" s="42">
        <f t="shared" si="4"/>
        <v>1.2499999999972418</v>
      </c>
      <c r="V47" s="63"/>
      <c r="W47" s="46">
        <f t="shared" si="27"/>
        <v>0.10000000000000009</v>
      </c>
      <c r="X47" s="46">
        <f t="shared" si="28"/>
        <v>5.0000000000000044E-2</v>
      </c>
      <c r="Y47" s="46">
        <f t="shared" si="29"/>
        <v>0.10000000000000009</v>
      </c>
      <c r="Z47" s="46">
        <f t="shared" si="19"/>
        <v>5.0000000012867085E-2</v>
      </c>
      <c r="AA47" s="46">
        <f t="shared" si="19"/>
        <v>5.0000000000000044E-2</v>
      </c>
      <c r="AB47" s="46">
        <f t="shared" si="23"/>
        <v>5.0000000008846079E-2</v>
      </c>
      <c r="AC47" s="46">
        <f t="shared" si="20"/>
        <v>5.0000000006739764E-2</v>
      </c>
      <c r="AD47" s="46">
        <f t="shared" si="26"/>
        <v>-4.5454545448418315E-2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3">
      <c r="A48" s="19">
        <f t="shared" si="6"/>
        <v>37</v>
      </c>
      <c r="B48" s="34">
        <f t="shared" si="21"/>
        <v>61.825361065741497</v>
      </c>
      <c r="C48" s="37">
        <f t="shared" si="7"/>
        <v>11.583632271943742</v>
      </c>
      <c r="D48" s="34">
        <f t="shared" si="8"/>
        <v>123.65072213148299</v>
      </c>
      <c r="E48" s="54"/>
      <c r="F48" s="34">
        <f t="shared" si="22"/>
        <v>11.583632271943742</v>
      </c>
      <c r="G48" s="37">
        <f t="shared" si="9"/>
        <v>0.19672855404051284</v>
      </c>
      <c r="H48" s="55"/>
      <c r="I48" s="36">
        <f t="shared" si="24"/>
        <v>0.5</v>
      </c>
      <c r="J48" s="34">
        <f t="shared" si="25"/>
        <v>9.3680263829162114E-2</v>
      </c>
      <c r="K48" s="54"/>
      <c r="L48" s="34">
        <f t="shared" si="10"/>
        <v>12.741995499048148</v>
      </c>
      <c r="M48" s="34">
        <f t="shared" si="11"/>
        <v>5.7918161359718709</v>
      </c>
      <c r="N48" s="34">
        <f t="shared" si="12"/>
        <v>5.7918161359718709</v>
      </c>
      <c r="O48" s="34">
        <f t="shared" si="13"/>
        <v>24.32562777099189</v>
      </c>
      <c r="P48" s="43">
        <f t="shared" si="3"/>
        <v>0.31250000000151695</v>
      </c>
      <c r="Q48" s="62"/>
      <c r="R48" s="44">
        <f t="shared" si="14"/>
        <v>0.9266905817959854</v>
      </c>
      <c r="S48" s="45">
        <f t="shared" si="15"/>
        <v>0.16000000000699022</v>
      </c>
      <c r="T48" s="68"/>
      <c r="U48" s="42">
        <f t="shared" si="4"/>
        <v>1.2499999999985554</v>
      </c>
      <c r="V48" s="63"/>
      <c r="W48" s="46">
        <f t="shared" si="27"/>
        <v>0.10000000000000009</v>
      </c>
      <c r="X48" s="46">
        <f t="shared" si="28"/>
        <v>5.0000000000000044E-2</v>
      </c>
      <c r="Y48" s="46">
        <f t="shared" si="29"/>
        <v>0.10000000000000009</v>
      </c>
      <c r="Z48" s="46">
        <f t="shared" si="19"/>
        <v>5.0000000006739986E-2</v>
      </c>
      <c r="AA48" s="46">
        <f t="shared" si="19"/>
        <v>5.0000000000000044E-2</v>
      </c>
      <c r="AB48" s="46">
        <f t="shared" si="23"/>
        <v>5.0000000004633671E-2</v>
      </c>
      <c r="AC48" s="46">
        <f t="shared" si="20"/>
        <v>5.0000000003530554E-2</v>
      </c>
      <c r="AD48" s="46">
        <f t="shared" si="26"/>
        <v>-4.5454545451335981E-2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3">
      <c r="A49" s="19">
        <f t="shared" si="6"/>
        <v>38</v>
      </c>
      <c r="B49" s="34">
        <f t="shared" si="21"/>
        <v>68.007897172315651</v>
      </c>
      <c r="C49" s="37">
        <f t="shared" si="7"/>
        <v>12.162813885540929</v>
      </c>
      <c r="D49" s="34">
        <f t="shared" si="8"/>
        <v>136.0157943446313</v>
      </c>
      <c r="E49" s="54"/>
      <c r="F49" s="34">
        <f t="shared" si="22"/>
        <v>12.162813885540929</v>
      </c>
      <c r="G49" s="37">
        <f t="shared" si="9"/>
        <v>0.18778634703900204</v>
      </c>
      <c r="H49" s="55"/>
      <c r="I49" s="36">
        <f t="shared" si="24"/>
        <v>0.5</v>
      </c>
      <c r="J49" s="34">
        <f t="shared" si="25"/>
        <v>8.942207001874565E-2</v>
      </c>
      <c r="K49" s="54"/>
      <c r="L49" s="34">
        <f t="shared" si="10"/>
        <v>13.37909527404554</v>
      </c>
      <c r="M49" s="34">
        <f t="shared" si="11"/>
        <v>6.0814069427704647</v>
      </c>
      <c r="N49" s="34">
        <f t="shared" si="12"/>
        <v>6.0814069427704647</v>
      </c>
      <c r="O49" s="34">
        <f t="shared" si="13"/>
        <v>25.541909159586467</v>
      </c>
      <c r="P49" s="43">
        <f t="shared" si="3"/>
        <v>0.31250000000079464</v>
      </c>
      <c r="Q49" s="62"/>
      <c r="R49" s="44">
        <f t="shared" si="14"/>
        <v>0.97302511086554055</v>
      </c>
      <c r="S49" s="45">
        <f t="shared" si="15"/>
        <v>0.16000000000366135</v>
      </c>
      <c r="T49" s="68"/>
      <c r="U49" s="42">
        <f t="shared" si="4"/>
        <v>1.249999999999243</v>
      </c>
      <c r="V49" s="63"/>
      <c r="W49" s="46">
        <f t="shared" si="27"/>
        <v>0.10000000000000009</v>
      </c>
      <c r="X49" s="46">
        <f t="shared" si="28"/>
        <v>5.0000000000000044E-2</v>
      </c>
      <c r="Y49" s="46">
        <f t="shared" si="29"/>
        <v>0.10000000000000009</v>
      </c>
      <c r="Z49" s="46">
        <f t="shared" si="19"/>
        <v>5.0000000003530332E-2</v>
      </c>
      <c r="AA49" s="46">
        <f t="shared" si="19"/>
        <v>5.0000000000000044E-2</v>
      </c>
      <c r="AB49" s="46">
        <f t="shared" si="23"/>
        <v>5.0000000002427214E-2</v>
      </c>
      <c r="AC49" s="46">
        <f t="shared" si="20"/>
        <v>5.0000000001849232E-2</v>
      </c>
      <c r="AD49" s="46">
        <f t="shared" si="26"/>
        <v>-4.5454545452864537E-2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3">
      <c r="A50" s="19">
        <f t="shared" si="6"/>
        <v>39</v>
      </c>
      <c r="B50" s="34">
        <f t="shared" si="21"/>
        <v>74.808686889547218</v>
      </c>
      <c r="C50" s="37">
        <f t="shared" si="7"/>
        <v>12.770954579817976</v>
      </c>
      <c r="D50" s="34">
        <f t="shared" si="8"/>
        <v>149.61737377909444</v>
      </c>
      <c r="E50" s="54"/>
      <c r="F50" s="34">
        <f t="shared" si="22"/>
        <v>12.770954579817976</v>
      </c>
      <c r="G50" s="37">
        <f t="shared" si="9"/>
        <v>0.17925060399194007</v>
      </c>
      <c r="H50" s="55"/>
      <c r="I50" s="36">
        <f t="shared" si="24"/>
        <v>0.5</v>
      </c>
      <c r="J50" s="34">
        <f t="shared" si="25"/>
        <v>8.535743047243903E-2</v>
      </c>
      <c r="K50" s="54"/>
      <c r="L50" s="34">
        <f t="shared" si="10"/>
        <v>14.048050037772557</v>
      </c>
      <c r="M50" s="34">
        <f t="shared" si="11"/>
        <v>6.3854772899089882</v>
      </c>
      <c r="N50" s="34">
        <f t="shared" si="12"/>
        <v>6.3854772899089882</v>
      </c>
      <c r="O50" s="34">
        <f t="shared" si="13"/>
        <v>26.819004617590533</v>
      </c>
      <c r="P50" s="43">
        <f t="shared" si="3"/>
        <v>0.31250000000041622</v>
      </c>
      <c r="Q50" s="62"/>
      <c r="R50" s="44">
        <f t="shared" si="14"/>
        <v>1.0216763663976876</v>
      </c>
      <c r="S50" s="45">
        <f t="shared" si="15"/>
        <v>0.16000000000191833</v>
      </c>
      <c r="T50" s="68"/>
      <c r="U50" s="42">
        <f t="shared" si="4"/>
        <v>1.2499999999996037</v>
      </c>
      <c r="V50" s="63"/>
      <c r="W50" s="46">
        <f t="shared" si="27"/>
        <v>0.10000000000000009</v>
      </c>
      <c r="X50" s="46">
        <f t="shared" si="28"/>
        <v>5.0000000000000044E-2</v>
      </c>
      <c r="Y50" s="46">
        <f t="shared" si="29"/>
        <v>0.10000000000000009</v>
      </c>
      <c r="Z50" s="46">
        <f t="shared" si="19"/>
        <v>5.0000000001849232E-2</v>
      </c>
      <c r="AA50" s="46">
        <f t="shared" si="19"/>
        <v>5.0000000000000044E-2</v>
      </c>
      <c r="AB50" s="46">
        <f t="shared" si="23"/>
        <v>5.0000000001271472E-2</v>
      </c>
      <c r="AC50" s="46">
        <f t="shared" si="20"/>
        <v>5.0000000000968603E-2</v>
      </c>
      <c r="AD50" s="46">
        <f t="shared" si="26"/>
        <v>-4.5454545453664785E-2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3">
      <c r="A51" s="19">
        <f t="shared" si="6"/>
        <v>40</v>
      </c>
      <c r="B51" s="34">
        <f t="shared" si="21"/>
        <v>82.289555578501947</v>
      </c>
      <c r="C51" s="37">
        <f t="shared" si="7"/>
        <v>13.409502308808875</v>
      </c>
      <c r="D51" s="34">
        <f t="shared" si="8"/>
        <v>164.57911115700389</v>
      </c>
      <c r="E51" s="54"/>
      <c r="F51" s="34">
        <f t="shared" si="22"/>
        <v>13.409502308808875</v>
      </c>
      <c r="G51" s="37">
        <f t="shared" si="9"/>
        <v>0.17110284926511637</v>
      </c>
      <c r="H51" s="55"/>
      <c r="I51" s="36">
        <f t="shared" si="24"/>
        <v>0.5</v>
      </c>
      <c r="J51" s="34">
        <f t="shared" si="25"/>
        <v>8.1477547269146341E-2</v>
      </c>
      <c r="K51" s="54"/>
      <c r="L51" s="34">
        <f t="shared" si="10"/>
        <v>14.750452539674795</v>
      </c>
      <c r="M51" s="34">
        <f t="shared" si="11"/>
        <v>6.7047511544044376</v>
      </c>
      <c r="N51" s="34">
        <f t="shared" si="12"/>
        <v>6.7047511544044376</v>
      </c>
      <c r="O51" s="34">
        <f t="shared" si="13"/>
        <v>28.159954848483668</v>
      </c>
      <c r="P51" s="43">
        <f t="shared" si="3"/>
        <v>0.31250000000021805</v>
      </c>
      <c r="Q51" s="62"/>
      <c r="R51" s="44">
        <f t="shared" si="14"/>
        <v>1.0727601847114459</v>
      </c>
      <c r="S51" s="45">
        <f t="shared" si="15"/>
        <v>0.16000000000100464</v>
      </c>
      <c r="T51" s="68"/>
      <c r="U51" s="42">
        <f t="shared" si="4"/>
        <v>1.2499999999997922</v>
      </c>
      <c r="V51" s="63"/>
      <c r="W51" s="46">
        <f t="shared" si="27"/>
        <v>0.10000000000000009</v>
      </c>
      <c r="X51" s="46">
        <f t="shared" si="28"/>
        <v>5.0000000000000044E-2</v>
      </c>
      <c r="Y51" s="46">
        <f t="shared" si="29"/>
        <v>0.10000000000000009</v>
      </c>
      <c r="Z51" s="46">
        <f t="shared" si="19"/>
        <v>5.0000000000968825E-2</v>
      </c>
      <c r="AA51" s="46">
        <f t="shared" si="19"/>
        <v>5.0000000000000044E-2</v>
      </c>
      <c r="AB51" s="46">
        <f t="shared" si="23"/>
        <v>5.0000000000665956E-2</v>
      </c>
      <c r="AC51" s="46">
        <f t="shared" si="20"/>
        <v>5.0000000000507416E-2</v>
      </c>
      <c r="AD51" s="46">
        <f t="shared" si="26"/>
        <v>-4.5454545454084228E-2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3">
      <c r="A52" s="19">
        <f t="shared" si="6"/>
        <v>41</v>
      </c>
      <c r="B52" s="34">
        <f t="shared" si="21"/>
        <v>90.518511136352146</v>
      </c>
      <c r="C52" s="37">
        <f t="shared" si="7"/>
        <v>14.07997742424932</v>
      </c>
      <c r="D52" s="34">
        <f t="shared" si="8"/>
        <v>181.03702227270429</v>
      </c>
      <c r="E52" s="54"/>
      <c r="F52" s="34">
        <f t="shared" si="22"/>
        <v>14.07997742424932</v>
      </c>
      <c r="G52" s="37">
        <f t="shared" si="9"/>
        <v>0.16332544702583424</v>
      </c>
      <c r="H52" s="55"/>
      <c r="I52" s="36">
        <f t="shared" si="24"/>
        <v>0.5</v>
      </c>
      <c r="J52" s="34">
        <f t="shared" si="25"/>
        <v>7.7774022393276063E-2</v>
      </c>
      <c r="K52" s="54"/>
      <c r="L52" s="34">
        <f t="shared" si="10"/>
        <v>15.487975166666018</v>
      </c>
      <c r="M52" s="34">
        <f t="shared" si="11"/>
        <v>7.0399887121246598</v>
      </c>
      <c r="N52" s="34">
        <f t="shared" si="12"/>
        <v>7.0399887121246598</v>
      </c>
      <c r="O52" s="34">
        <f t="shared" si="13"/>
        <v>29.56795259091534</v>
      </c>
      <c r="P52" s="43">
        <f t="shared" si="3"/>
        <v>0.31250000000011419</v>
      </c>
      <c r="Q52" s="62"/>
      <c r="R52" s="44">
        <f t="shared" si="14"/>
        <v>1.1263981939436514</v>
      </c>
      <c r="S52" s="45">
        <f t="shared" si="15"/>
        <v>0.16000000000052639</v>
      </c>
      <c r="T52" s="68"/>
      <c r="U52" s="42">
        <f t="shared" si="4"/>
        <v>1.2499999999998912</v>
      </c>
      <c r="V52" s="63"/>
      <c r="W52" s="46">
        <f t="shared" si="27"/>
        <v>0.10000000000000009</v>
      </c>
      <c r="X52" s="46">
        <f t="shared" si="28"/>
        <v>5.0000000000000044E-2</v>
      </c>
      <c r="Y52" s="46">
        <f t="shared" si="29"/>
        <v>0.10000000000000009</v>
      </c>
      <c r="Z52" s="46">
        <f t="shared" si="19"/>
        <v>5.0000000000507416E-2</v>
      </c>
      <c r="AA52" s="46">
        <f t="shared" si="19"/>
        <v>5.0000000000000044E-2</v>
      </c>
      <c r="AB52" s="46">
        <f t="shared" si="23"/>
        <v>5.0000000000348876E-2</v>
      </c>
      <c r="AC52" s="46">
        <f t="shared" si="20"/>
        <v>5.0000000000265832E-2</v>
      </c>
      <c r="AD52" s="46">
        <f t="shared" si="26"/>
        <v>-4.5454545454303941E-2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3">
      <c r="A53" s="19">
        <f t="shared" si="6"/>
        <v>42</v>
      </c>
      <c r="B53" s="34">
        <f t="shared" si="21"/>
        <v>99.570362249987369</v>
      </c>
      <c r="C53" s="37">
        <f t="shared" si="7"/>
        <v>14.783976295461786</v>
      </c>
      <c r="D53" s="34">
        <f t="shared" si="8"/>
        <v>199.14072449997474</v>
      </c>
      <c r="E53" s="54"/>
      <c r="F53" s="34">
        <f t="shared" si="22"/>
        <v>14.783976295461786</v>
      </c>
      <c r="G53" s="37">
        <f t="shared" si="9"/>
        <v>0.15590156307013517</v>
      </c>
      <c r="H53" s="55"/>
      <c r="I53" s="36">
        <f t="shared" si="24"/>
        <v>0.5</v>
      </c>
      <c r="J53" s="34">
        <f t="shared" si="25"/>
        <v>7.423883955721805E-2</v>
      </c>
      <c r="K53" s="54"/>
      <c r="L53" s="34">
        <f t="shared" si="10"/>
        <v>16.262373925003438</v>
      </c>
      <c r="M53" s="34">
        <f t="shared" si="11"/>
        <v>7.3919881477308929</v>
      </c>
      <c r="N53" s="34">
        <f t="shared" si="12"/>
        <v>7.3919881477308929</v>
      </c>
      <c r="O53" s="34">
        <f t="shared" si="13"/>
        <v>31.046350220465222</v>
      </c>
      <c r="P53" s="43">
        <f t="shared" si="3"/>
        <v>0.31250000000005984</v>
      </c>
      <c r="Q53" s="62"/>
      <c r="R53" s="44">
        <f t="shared" si="14"/>
        <v>1.1827181036389822</v>
      </c>
      <c r="S53" s="45">
        <f t="shared" si="15"/>
        <v>0.16000000000027589</v>
      </c>
      <c r="T53" s="68"/>
      <c r="U53" s="42">
        <f t="shared" si="4"/>
        <v>1.2499999999999429</v>
      </c>
      <c r="V53" s="63"/>
      <c r="W53" s="46">
        <f t="shared" si="27"/>
        <v>0.10000000000000009</v>
      </c>
      <c r="X53" s="46">
        <f t="shared" si="28"/>
        <v>5.0000000000000044E-2</v>
      </c>
      <c r="Y53" s="46">
        <f t="shared" si="29"/>
        <v>0.10000000000000009</v>
      </c>
      <c r="Z53" s="46">
        <f t="shared" si="19"/>
        <v>5.0000000000265832E-2</v>
      </c>
      <c r="AA53" s="46">
        <f t="shared" si="19"/>
        <v>5.0000000000000044E-2</v>
      </c>
      <c r="AB53" s="46">
        <f t="shared" si="23"/>
        <v>5.0000000000182787E-2</v>
      </c>
      <c r="AC53" s="46">
        <f t="shared" si="20"/>
        <v>5.0000000000139266E-2</v>
      </c>
      <c r="AD53" s="46">
        <f t="shared" si="26"/>
        <v>-4.5454545454418849E-2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x14ac:dyDescent="0.3">
      <c r="A54" s="19">
        <f t="shared" si="6"/>
        <v>43</v>
      </c>
      <c r="B54" s="34">
        <f t="shared" si="21"/>
        <v>109.52739847498611</v>
      </c>
      <c r="C54" s="37">
        <f t="shared" si="7"/>
        <v>15.523175110234876</v>
      </c>
      <c r="D54" s="34">
        <f t="shared" si="8"/>
        <v>219.05479694997223</v>
      </c>
      <c r="E54" s="54"/>
      <c r="F54" s="34">
        <f t="shared" si="22"/>
        <v>15.523175110234876</v>
      </c>
      <c r="G54" s="37">
        <f t="shared" si="9"/>
        <v>0.14881512838513936</v>
      </c>
      <c r="H54" s="55"/>
      <c r="I54" s="36">
        <f t="shared" si="24"/>
        <v>0.5</v>
      </c>
      <c r="J54" s="34">
        <f t="shared" si="25"/>
        <v>7.0864346850071772E-2</v>
      </c>
      <c r="K54" s="54"/>
      <c r="L54" s="34">
        <f t="shared" si="10"/>
        <v>17.075492621255876</v>
      </c>
      <c r="M54" s="34">
        <f t="shared" si="11"/>
        <v>7.7615875551174378</v>
      </c>
      <c r="N54" s="34">
        <f t="shared" si="12"/>
        <v>7.7615875551174378</v>
      </c>
      <c r="O54" s="34">
        <f t="shared" si="13"/>
        <v>32.59866773149075</v>
      </c>
      <c r="P54" s="43">
        <f t="shared" si="3"/>
        <v>0.31250000000003131</v>
      </c>
      <c r="Q54" s="62"/>
      <c r="R54" s="44">
        <f t="shared" si="14"/>
        <v>1.241854008819911</v>
      </c>
      <c r="S54" s="45">
        <f t="shared" si="15"/>
        <v>0.16000000000014442</v>
      </c>
      <c r="T54" s="68"/>
      <c r="U54" s="42">
        <f t="shared" si="4"/>
        <v>1.24999999999997</v>
      </c>
      <c r="V54" s="63"/>
      <c r="W54" s="46">
        <f t="shared" si="27"/>
        <v>0.10000000000000009</v>
      </c>
      <c r="X54" s="46">
        <f t="shared" si="28"/>
        <v>5.0000000000000044E-2</v>
      </c>
      <c r="Y54" s="46">
        <f t="shared" si="29"/>
        <v>0.10000000000000009</v>
      </c>
      <c r="Z54" s="46">
        <f t="shared" si="19"/>
        <v>5.0000000000139266E-2</v>
      </c>
      <c r="AA54" s="46">
        <f t="shared" si="19"/>
        <v>5.0000000000000044E-2</v>
      </c>
      <c r="AB54" s="46">
        <f t="shared" si="23"/>
        <v>5.0000000000095746E-2</v>
      </c>
      <c r="AC54" s="46">
        <f t="shared" si="20"/>
        <v>5.0000000000073097E-2</v>
      </c>
      <c r="AD54" s="46">
        <f t="shared" si="26"/>
        <v>-4.5454545454479134E-2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x14ac:dyDescent="0.3">
      <c r="A55" s="19">
        <f t="shared" si="6"/>
        <v>44</v>
      </c>
      <c r="B55" s="34">
        <f t="shared" si="21"/>
        <v>120.48013832248473</v>
      </c>
      <c r="C55" s="37">
        <f t="shared" si="7"/>
        <v>16.299333865746622</v>
      </c>
      <c r="D55" s="34">
        <f t="shared" si="8"/>
        <v>240.96027664496947</v>
      </c>
      <c r="E55" s="54"/>
      <c r="F55" s="34">
        <f t="shared" si="22"/>
        <v>16.299333865746622</v>
      </c>
      <c r="G55" s="37">
        <f t="shared" si="9"/>
        <v>0.1420508043676382</v>
      </c>
      <c r="H55" s="55"/>
      <c r="I55" s="36">
        <f t="shared" si="24"/>
        <v>0.5</v>
      </c>
      <c r="J55" s="34">
        <f t="shared" si="25"/>
        <v>6.7643240175068509E-2</v>
      </c>
      <c r="K55" s="54"/>
      <c r="L55" s="34">
        <f t="shared" si="10"/>
        <v>17.929267252319914</v>
      </c>
      <c r="M55" s="34">
        <f t="shared" si="11"/>
        <v>8.1496669328733109</v>
      </c>
      <c r="N55" s="34">
        <f t="shared" si="12"/>
        <v>8.1496669328733109</v>
      </c>
      <c r="O55" s="34">
        <f t="shared" si="13"/>
        <v>34.228601118066535</v>
      </c>
      <c r="P55" s="43">
        <f t="shared" si="3"/>
        <v>0.31250000000001638</v>
      </c>
      <c r="Q55" s="62"/>
      <c r="R55" s="44">
        <f t="shared" si="14"/>
        <v>1.3039467092603516</v>
      </c>
      <c r="S55" s="45">
        <f t="shared" si="15"/>
        <v>0.1600000000000763</v>
      </c>
      <c r="T55" s="68"/>
      <c r="U55" s="42">
        <f t="shared" si="4"/>
        <v>1.249999999999984</v>
      </c>
      <c r="V55" s="63"/>
      <c r="W55" s="46">
        <f t="shared" si="27"/>
        <v>0.10000000000000009</v>
      </c>
      <c r="X55" s="46">
        <f t="shared" si="28"/>
        <v>5.0000000000000044E-2</v>
      </c>
      <c r="Y55" s="46">
        <f t="shared" si="29"/>
        <v>0.10000000000000009</v>
      </c>
      <c r="Z55" s="46">
        <f t="shared" si="19"/>
        <v>5.0000000000072875E-2</v>
      </c>
      <c r="AA55" s="46">
        <f t="shared" si="19"/>
        <v>5.0000000000000044E-2</v>
      </c>
      <c r="AB55" s="46">
        <f t="shared" si="23"/>
        <v>5.0000000000050226E-2</v>
      </c>
      <c r="AC55" s="46">
        <f t="shared" si="20"/>
        <v>5.0000000000038236E-2</v>
      </c>
      <c r="AD55" s="46">
        <f t="shared" si="26"/>
        <v>-4.5454545454510664E-2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3">
      <c r="A56" s="19">
        <f t="shared" si="6"/>
        <v>45</v>
      </c>
      <c r="B56" s="34">
        <f t="shared" si="21"/>
        <v>132.52815215473322</v>
      </c>
      <c r="C56" s="37">
        <f t="shared" si="7"/>
        <v>17.114300559033953</v>
      </c>
      <c r="D56" s="34">
        <f t="shared" si="8"/>
        <v>265.05630430946644</v>
      </c>
      <c r="E56" s="54"/>
      <c r="F56" s="34">
        <f t="shared" si="22"/>
        <v>17.114300559033953</v>
      </c>
      <c r="G56" s="37">
        <f t="shared" si="9"/>
        <v>0.13559394962365723</v>
      </c>
      <c r="H56" s="55"/>
      <c r="I56" s="36">
        <f t="shared" si="24"/>
        <v>0.5</v>
      </c>
      <c r="J56" s="34">
        <f t="shared" si="25"/>
        <v>6.4568547439838128E-2</v>
      </c>
      <c r="K56" s="54"/>
      <c r="L56" s="34">
        <f t="shared" si="10"/>
        <v>18.825730614936599</v>
      </c>
      <c r="M56" s="34">
        <f t="shared" si="11"/>
        <v>8.5571502795169767</v>
      </c>
      <c r="N56" s="34">
        <f t="shared" si="12"/>
        <v>8.5571502795169767</v>
      </c>
      <c r="O56" s="34">
        <f t="shared" si="13"/>
        <v>35.940031173970553</v>
      </c>
      <c r="P56" s="43">
        <f t="shared" si="3"/>
        <v>0.31250000000000855</v>
      </c>
      <c r="Q56" s="62"/>
      <c r="R56" s="44">
        <f t="shared" si="14"/>
        <v>1.3691440447230558</v>
      </c>
      <c r="S56" s="45">
        <f t="shared" si="15"/>
        <v>0.16000000000003969</v>
      </c>
      <c r="T56" s="68"/>
      <c r="U56" s="42">
        <f t="shared" si="4"/>
        <v>1.2499999999999918</v>
      </c>
      <c r="V56" s="63"/>
      <c r="W56" s="46">
        <f t="shared" si="27"/>
        <v>0.10000000000000009</v>
      </c>
      <c r="X56" s="46">
        <f t="shared" si="28"/>
        <v>5.0000000000000044E-2</v>
      </c>
      <c r="Y56" s="46">
        <f t="shared" si="29"/>
        <v>0.10000000000000009</v>
      </c>
      <c r="Z56" s="46">
        <f t="shared" si="19"/>
        <v>5.0000000000038458E-2</v>
      </c>
      <c r="AA56" s="46">
        <f t="shared" si="19"/>
        <v>5.0000000000000044E-2</v>
      </c>
      <c r="AB56" s="46">
        <f t="shared" si="23"/>
        <v>5.0000000000026468E-2</v>
      </c>
      <c r="AC56" s="46">
        <f t="shared" si="20"/>
        <v>5.000000000002025E-2</v>
      </c>
      <c r="AD56" s="46">
        <f t="shared" si="26"/>
        <v>-4.5454545454527318E-2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3">
      <c r="A57" s="19">
        <f t="shared" si="6"/>
        <v>46</v>
      </c>
      <c r="B57" s="34">
        <f t="shared" si="21"/>
        <v>145.78096737020655</v>
      </c>
      <c r="C57" s="37">
        <f t="shared" si="7"/>
        <v>17.970015586985653</v>
      </c>
      <c r="D57" s="34">
        <f t="shared" si="8"/>
        <v>291.56193474041311</v>
      </c>
      <c r="E57" s="54"/>
      <c r="F57" s="34">
        <f t="shared" si="22"/>
        <v>17.970015586985653</v>
      </c>
      <c r="G57" s="37">
        <f t="shared" si="9"/>
        <v>0.12943058827712867</v>
      </c>
      <c r="H57" s="55"/>
      <c r="I57" s="36">
        <f t="shared" si="24"/>
        <v>0.5</v>
      </c>
      <c r="J57" s="34">
        <f t="shared" si="25"/>
        <v>6.1633613465300024E-2</v>
      </c>
      <c r="K57" s="54"/>
      <c r="L57" s="34">
        <f t="shared" si="10"/>
        <v>19.767017145683806</v>
      </c>
      <c r="M57" s="34">
        <f t="shared" si="11"/>
        <v>8.9850077934928265</v>
      </c>
      <c r="N57" s="34">
        <f t="shared" si="12"/>
        <v>8.9850077934928265</v>
      </c>
      <c r="O57" s="34">
        <f t="shared" si="13"/>
        <v>37.737032732669462</v>
      </c>
      <c r="P57" s="43">
        <f t="shared" si="3"/>
        <v>0.3125000000000045</v>
      </c>
      <c r="Q57" s="62"/>
      <c r="R57" s="44">
        <f t="shared" si="14"/>
        <v>1.4376012469590442</v>
      </c>
      <c r="S57" s="45">
        <f t="shared" si="15"/>
        <v>0.16000000000002138</v>
      </c>
      <c r="T57" s="68"/>
      <c r="U57" s="42">
        <f t="shared" si="4"/>
        <v>1.2499999999999956</v>
      </c>
      <c r="V57" s="63"/>
      <c r="W57" s="46">
        <f t="shared" si="27"/>
        <v>0.10000000000000009</v>
      </c>
      <c r="X57" s="46">
        <f t="shared" si="28"/>
        <v>5.0000000000000044E-2</v>
      </c>
      <c r="Y57" s="46">
        <f t="shared" si="29"/>
        <v>0.10000000000000009</v>
      </c>
      <c r="Z57" s="46">
        <f t="shared" si="19"/>
        <v>5.0000000000020028E-2</v>
      </c>
      <c r="AA57" s="46">
        <f t="shared" si="19"/>
        <v>5.0000000000000044E-2</v>
      </c>
      <c r="AB57" s="46">
        <f t="shared" si="23"/>
        <v>5.0000000000013811E-2</v>
      </c>
      <c r="AC57" s="46">
        <f t="shared" si="20"/>
        <v>5.0000000000010703E-2</v>
      </c>
      <c r="AD57" s="46">
        <f t="shared" si="26"/>
        <v>-4.5454545454535755E-2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3">
      <c r="A58" s="19">
        <f t="shared" si="6"/>
        <v>47</v>
      </c>
      <c r="B58" s="34">
        <f t="shared" si="21"/>
        <v>160.35906410722723</v>
      </c>
      <c r="C58" s="37">
        <f t="shared" si="7"/>
        <v>18.868516366334937</v>
      </c>
      <c r="D58" s="34">
        <f t="shared" si="8"/>
        <v>320.71812821445445</v>
      </c>
      <c r="E58" s="54"/>
      <c r="F58" s="34">
        <f t="shared" si="22"/>
        <v>18.868516366334937</v>
      </c>
      <c r="G58" s="37">
        <f t="shared" si="9"/>
        <v>0.12354737971907798</v>
      </c>
      <c r="H58" s="55"/>
      <c r="I58" s="36">
        <f t="shared" si="24"/>
        <v>0.5</v>
      </c>
      <c r="J58" s="34">
        <f t="shared" si="25"/>
        <v>5.8832085580513657E-2</v>
      </c>
      <c r="K58" s="54"/>
      <c r="L58" s="34">
        <f t="shared" si="10"/>
        <v>20.755368002968208</v>
      </c>
      <c r="M58" s="34">
        <f t="shared" si="11"/>
        <v>9.4342581831674686</v>
      </c>
      <c r="N58" s="34">
        <f t="shared" si="12"/>
        <v>9.4342581831674686</v>
      </c>
      <c r="O58" s="34">
        <f t="shared" si="13"/>
        <v>39.623884369303141</v>
      </c>
      <c r="P58" s="43">
        <f t="shared" si="3"/>
        <v>0.31250000000000233</v>
      </c>
      <c r="Q58" s="62"/>
      <c r="R58" s="44">
        <f t="shared" si="14"/>
        <v>1.5094813093068957</v>
      </c>
      <c r="S58" s="45">
        <f t="shared" si="15"/>
        <v>0.16000000000001069</v>
      </c>
      <c r="T58" s="68"/>
      <c r="U58" s="42">
        <f t="shared" si="4"/>
        <v>1.2499999999999978</v>
      </c>
      <c r="V58" s="63"/>
      <c r="W58" s="46">
        <f t="shared" si="27"/>
        <v>0.10000000000000009</v>
      </c>
      <c r="X58" s="46">
        <f t="shared" si="28"/>
        <v>5.0000000000000044E-2</v>
      </c>
      <c r="Y58" s="46">
        <f t="shared" si="29"/>
        <v>0.10000000000000009</v>
      </c>
      <c r="Z58" s="46">
        <f t="shared" si="19"/>
        <v>5.0000000000010703E-2</v>
      </c>
      <c r="AA58" s="46">
        <f t="shared" si="19"/>
        <v>5.0000000000000044E-2</v>
      </c>
      <c r="AB58" s="46">
        <f t="shared" si="23"/>
        <v>5.0000000000007372E-2</v>
      </c>
      <c r="AC58" s="46">
        <f t="shared" si="20"/>
        <v>5.0000000000005373E-2</v>
      </c>
      <c r="AD58" s="46">
        <f t="shared" si="26"/>
        <v>-4.5454545454540751E-2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3">
      <c r="A59" s="19">
        <f t="shared" si="6"/>
        <v>48</v>
      </c>
      <c r="B59" s="34">
        <f t="shared" si="21"/>
        <v>176.39497051794996</v>
      </c>
      <c r="C59" s="37">
        <f t="shared" si="7"/>
        <v>19.811942184651684</v>
      </c>
      <c r="D59" s="34">
        <f t="shared" si="8"/>
        <v>352.78994103589991</v>
      </c>
      <c r="E59" s="54"/>
      <c r="F59" s="34">
        <f t="shared" si="22"/>
        <v>19.811942184651684</v>
      </c>
      <c r="G59" s="37">
        <f t="shared" si="9"/>
        <v>0.11793158973184749</v>
      </c>
      <c r="H59" s="55"/>
      <c r="I59" s="36">
        <f t="shared" si="24"/>
        <v>0.5</v>
      </c>
      <c r="J59" s="34">
        <f t="shared" si="25"/>
        <v>5.6157899872308494E-2</v>
      </c>
      <c r="K59" s="54"/>
      <c r="L59" s="34">
        <f t="shared" si="10"/>
        <v>21.79313640311673</v>
      </c>
      <c r="M59" s="34">
        <f t="shared" si="11"/>
        <v>9.9059710923258422</v>
      </c>
      <c r="N59" s="34">
        <f t="shared" si="12"/>
        <v>9.9059710923258422</v>
      </c>
      <c r="O59" s="34">
        <f t="shared" si="13"/>
        <v>41.605078587768418</v>
      </c>
      <c r="P59" s="43">
        <f t="shared" si="3"/>
        <v>0.31250000000000122</v>
      </c>
      <c r="Q59" s="62"/>
      <c r="R59" s="44">
        <f t="shared" si="14"/>
        <v>1.5849553747721945</v>
      </c>
      <c r="S59" s="45">
        <f t="shared" si="15"/>
        <v>0.16000000000000603</v>
      </c>
      <c r="T59" s="68"/>
      <c r="U59" s="42">
        <f t="shared" si="4"/>
        <v>1.2499999999999987</v>
      </c>
      <c r="V59" s="63"/>
      <c r="W59" s="46">
        <f t="shared" si="27"/>
        <v>0.10000000000000009</v>
      </c>
      <c r="X59" s="46">
        <f t="shared" si="28"/>
        <v>5.0000000000000044E-2</v>
      </c>
      <c r="Y59" s="46">
        <f t="shared" si="29"/>
        <v>0.10000000000000009</v>
      </c>
      <c r="Z59" s="46">
        <f t="shared" si="19"/>
        <v>5.0000000000005373E-2</v>
      </c>
      <c r="AA59" s="46">
        <f t="shared" si="19"/>
        <v>5.0000000000000044E-2</v>
      </c>
      <c r="AB59" s="46">
        <f t="shared" si="23"/>
        <v>5.0000000000003597E-2</v>
      </c>
      <c r="AC59" s="46">
        <f t="shared" si="20"/>
        <v>5.0000000000002931E-2</v>
      </c>
      <c r="AD59" s="46">
        <f t="shared" si="26"/>
        <v>-4.545454545454275E-2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3">
      <c r="A60" s="19">
        <f t="shared" si="6"/>
        <v>49</v>
      </c>
      <c r="B60" s="34">
        <f t="shared" si="21"/>
        <v>194.03446756974498</v>
      </c>
      <c r="C60" s="37">
        <f t="shared" si="7"/>
        <v>20.802539293884269</v>
      </c>
      <c r="D60" s="34">
        <f t="shared" si="8"/>
        <v>388.06893513948995</v>
      </c>
      <c r="E60" s="54"/>
      <c r="F60" s="34">
        <f t="shared" si="22"/>
        <v>20.802539293884269</v>
      </c>
      <c r="G60" s="37">
        <f t="shared" si="9"/>
        <v>0.11257106292585457</v>
      </c>
      <c r="H60" s="55"/>
      <c r="I60" s="36">
        <f t="shared" si="24"/>
        <v>0.5</v>
      </c>
      <c r="J60" s="34">
        <f t="shared" si="25"/>
        <v>5.3605268059930829E-2</v>
      </c>
      <c r="K60" s="54"/>
      <c r="L60" s="34">
        <f t="shared" si="10"/>
        <v>22.882793223272632</v>
      </c>
      <c r="M60" s="34">
        <f t="shared" si="11"/>
        <v>10.401269646942135</v>
      </c>
      <c r="N60" s="34">
        <f t="shared" si="12"/>
        <v>10.401269646942135</v>
      </c>
      <c r="O60" s="34">
        <f t="shared" si="13"/>
        <v>43.685332517156901</v>
      </c>
      <c r="P60" s="43">
        <f t="shared" si="3"/>
        <v>0.31250000000000061</v>
      </c>
      <c r="Q60" s="62"/>
      <c r="R60" s="44">
        <f t="shared" si="14"/>
        <v>1.6642031435107736</v>
      </c>
      <c r="S60" s="45">
        <f t="shared" si="15"/>
        <v>0.16000000000000308</v>
      </c>
      <c r="T60" s="68"/>
      <c r="U60" s="42">
        <f t="shared" si="4"/>
        <v>1.2499999999999991</v>
      </c>
      <c r="V60" s="63"/>
      <c r="W60" s="46">
        <f t="shared" si="27"/>
        <v>0.10000000000000009</v>
      </c>
      <c r="X60" s="46">
        <f t="shared" si="28"/>
        <v>5.0000000000000044E-2</v>
      </c>
      <c r="Y60" s="46">
        <f t="shared" si="29"/>
        <v>0.10000000000000009</v>
      </c>
      <c r="Z60" s="46">
        <f t="shared" si="19"/>
        <v>5.0000000000002931E-2</v>
      </c>
      <c r="AA60" s="46">
        <f t="shared" si="19"/>
        <v>5.0000000000000044E-2</v>
      </c>
      <c r="AB60" s="46">
        <f t="shared" si="23"/>
        <v>5.0000000000002043E-2</v>
      </c>
      <c r="AC60" s="46">
        <f t="shared" si="20"/>
        <v>5.0000000000001599E-2</v>
      </c>
      <c r="AD60" s="46">
        <f t="shared" si="26"/>
        <v>-4.5454545454544193E-2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3">
      <c r="A61" s="19">
        <f t="shared" si="6"/>
        <v>50</v>
      </c>
      <c r="B61" s="34">
        <f t="shared" si="21"/>
        <v>213.43791432671949</v>
      </c>
      <c r="C61" s="37">
        <f t="shared" si="7"/>
        <v>21.842666258578483</v>
      </c>
      <c r="D61" s="34">
        <f t="shared" si="8"/>
        <v>426.87582865343899</v>
      </c>
      <c r="E61" s="54"/>
      <c r="F61" s="34">
        <f t="shared" si="22"/>
        <v>21.842666258578483</v>
      </c>
      <c r="G61" s="37">
        <f t="shared" si="9"/>
        <v>0.10745419642922489</v>
      </c>
      <c r="H61" s="55"/>
      <c r="I61" s="36">
        <f t="shared" si="24"/>
        <v>0.5</v>
      </c>
      <c r="J61" s="34">
        <f t="shared" si="25"/>
        <v>5.1168664966297607E-2</v>
      </c>
      <c r="K61" s="54"/>
      <c r="L61" s="34">
        <f t="shared" si="10"/>
        <v>24.026932884436299</v>
      </c>
      <c r="M61" s="34">
        <f t="shared" si="11"/>
        <v>10.921333129289241</v>
      </c>
      <c r="N61" s="34">
        <f t="shared" si="12"/>
        <v>10.921333129289241</v>
      </c>
      <c r="O61" s="34">
        <f t="shared" si="13"/>
        <v>45.869599143014781</v>
      </c>
      <c r="P61" s="43">
        <f t="shared" si="3"/>
        <v>0.31250000000000028</v>
      </c>
      <c r="Q61" s="62"/>
      <c r="R61" s="44">
        <f t="shared" si="14"/>
        <v>1.7474133006862953</v>
      </c>
      <c r="S61" s="45">
        <f t="shared" si="15"/>
        <v>0.16000000000000153</v>
      </c>
      <c r="T61" s="68"/>
      <c r="U61" s="42">
        <f t="shared" si="4"/>
        <v>1.2499999999999998</v>
      </c>
      <c r="V61" s="63"/>
      <c r="W61" s="46">
        <f t="shared" si="27"/>
        <v>0.10000000000000009</v>
      </c>
      <c r="X61" s="46">
        <f t="shared" si="28"/>
        <v>5.0000000000000044E-2</v>
      </c>
      <c r="Y61" s="46">
        <f t="shared" si="29"/>
        <v>0.10000000000000009</v>
      </c>
      <c r="Z61" s="46">
        <f t="shared" si="19"/>
        <v>5.0000000000001599E-2</v>
      </c>
      <c r="AA61" s="46">
        <f t="shared" si="19"/>
        <v>5.0000000000000044E-2</v>
      </c>
      <c r="AB61" s="46">
        <f t="shared" si="23"/>
        <v>5.0000000000001155E-2</v>
      </c>
      <c r="AC61" s="46">
        <f t="shared" si="20"/>
        <v>5.0000000000000711E-2</v>
      </c>
      <c r="AD61" s="46">
        <f t="shared" si="26"/>
        <v>-4.5454545454544748E-2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3">
      <c r="A62" s="19">
        <f t="shared" si="6"/>
        <v>51</v>
      </c>
      <c r="B62" s="34">
        <f t="shared" si="21"/>
        <v>234.78170575939146</v>
      </c>
      <c r="C62" s="37">
        <f t="shared" si="7"/>
        <v>22.934799571507408</v>
      </c>
      <c r="D62" s="34">
        <f t="shared" si="8"/>
        <v>469.56341151878291</v>
      </c>
      <c r="E62" s="54"/>
      <c r="F62" s="34">
        <f t="shared" si="22"/>
        <v>22.934799571507408</v>
      </c>
      <c r="G62" s="37">
        <f t="shared" si="9"/>
        <v>0.10256991477335108</v>
      </c>
      <c r="H62" s="55"/>
      <c r="I62" s="36">
        <f t="shared" si="24"/>
        <v>0.5</v>
      </c>
      <c r="J62" s="34">
        <f t="shared" si="25"/>
        <v>4.8842816558738622E-2</v>
      </c>
      <c r="K62" s="54"/>
      <c r="L62" s="34">
        <f t="shared" si="10"/>
        <v>25.228279528658131</v>
      </c>
      <c r="M62" s="34">
        <f t="shared" si="11"/>
        <v>11.467399785753704</v>
      </c>
      <c r="N62" s="34">
        <f t="shared" si="12"/>
        <v>11.467399785753704</v>
      </c>
      <c r="O62" s="34">
        <f t="shared" si="13"/>
        <v>48.16307910016554</v>
      </c>
      <c r="P62" s="43">
        <f t="shared" si="3"/>
        <v>0.31250000000000017</v>
      </c>
      <c r="Q62" s="62"/>
      <c r="R62" s="44">
        <f t="shared" si="14"/>
        <v>1.834783965720602</v>
      </c>
      <c r="S62" s="45">
        <f t="shared" si="15"/>
        <v>0.16000000000000081</v>
      </c>
      <c r="T62" s="68"/>
      <c r="U62" s="42">
        <f t="shared" si="4"/>
        <v>1.2499999999999998</v>
      </c>
      <c r="V62" s="63"/>
      <c r="W62" s="46">
        <f t="shared" si="27"/>
        <v>0.10000000000000009</v>
      </c>
      <c r="X62" s="46">
        <f t="shared" si="28"/>
        <v>5.0000000000000044E-2</v>
      </c>
      <c r="Y62" s="46">
        <f t="shared" si="29"/>
        <v>0.10000000000000009</v>
      </c>
      <c r="Z62" s="46">
        <f t="shared" si="19"/>
        <v>5.0000000000000711E-2</v>
      </c>
      <c r="AA62" s="46">
        <f t="shared" si="19"/>
        <v>5.0000000000000044E-2</v>
      </c>
      <c r="AB62" s="46">
        <f t="shared" si="23"/>
        <v>5.0000000000000266E-2</v>
      </c>
      <c r="AC62" s="46">
        <f t="shared" si="20"/>
        <v>5.0000000000000488E-2</v>
      </c>
      <c r="AD62" s="46">
        <f t="shared" si="26"/>
        <v>-4.5454545454545081E-2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3">
      <c r="A63" s="19">
        <f t="shared" si="6"/>
        <v>52</v>
      </c>
      <c r="B63" s="34">
        <f t="shared" si="21"/>
        <v>258.2598763353306</v>
      </c>
      <c r="C63" s="37">
        <f t="shared" si="7"/>
        <v>24.08153955008278</v>
      </c>
      <c r="D63" s="34">
        <f t="shared" si="8"/>
        <v>516.51975267066121</v>
      </c>
      <c r="E63" s="54"/>
      <c r="F63" s="34">
        <f t="shared" si="22"/>
        <v>24.08153955008278</v>
      </c>
      <c r="G63" s="37">
        <f t="shared" si="9"/>
        <v>9.7907645920016953E-2</v>
      </c>
      <c r="H63" s="55"/>
      <c r="I63" s="36">
        <f t="shared" si="24"/>
        <v>0.5</v>
      </c>
      <c r="J63" s="34">
        <f t="shared" si="25"/>
        <v>4.6622688533341415E-2</v>
      </c>
      <c r="K63" s="54"/>
      <c r="L63" s="34">
        <f t="shared" si="10"/>
        <v>26.489693505091047</v>
      </c>
      <c r="M63" s="34">
        <f t="shared" si="11"/>
        <v>12.04076977504139</v>
      </c>
      <c r="N63" s="34">
        <f t="shared" si="12"/>
        <v>12.04076977504139</v>
      </c>
      <c r="O63" s="34">
        <f t="shared" si="13"/>
        <v>50.571233055173828</v>
      </c>
      <c r="P63" s="43">
        <f t="shared" si="3"/>
        <v>0.31250000000000011</v>
      </c>
      <c r="Q63" s="62"/>
      <c r="R63" s="44">
        <f t="shared" si="14"/>
        <v>1.92652316400663</v>
      </c>
      <c r="S63" s="45">
        <f t="shared" si="15"/>
        <v>0.16000000000000064</v>
      </c>
      <c r="T63" s="68"/>
      <c r="U63" s="42">
        <f t="shared" si="4"/>
        <v>1.2499999999999998</v>
      </c>
      <c r="V63" s="63"/>
      <c r="W63" s="46">
        <f t="shared" si="27"/>
        <v>0.10000000000000009</v>
      </c>
      <c r="X63" s="46">
        <f t="shared" si="28"/>
        <v>5.0000000000000044E-2</v>
      </c>
      <c r="Y63" s="46">
        <f t="shared" si="29"/>
        <v>0.10000000000000009</v>
      </c>
      <c r="Z63" s="46">
        <f t="shared" si="19"/>
        <v>5.0000000000000266E-2</v>
      </c>
      <c r="AA63" s="46">
        <f t="shared" si="19"/>
        <v>5.0000000000000044E-2</v>
      </c>
      <c r="AB63" s="46">
        <f t="shared" si="23"/>
        <v>5.0000000000000266E-2</v>
      </c>
      <c r="AC63" s="46">
        <f t="shared" si="20"/>
        <v>5.0000000000000266E-2</v>
      </c>
      <c r="AD63" s="46">
        <f t="shared" si="26"/>
        <v>-4.5454545454545303E-2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3">
      <c r="A64" s="19">
        <f t="shared" si="6"/>
        <v>53</v>
      </c>
      <c r="B64" s="34">
        <f t="shared" si="21"/>
        <v>284.08586396886369</v>
      </c>
      <c r="C64" s="37">
        <f t="shared" si="7"/>
        <v>25.285616527586921</v>
      </c>
      <c r="D64" s="34">
        <f t="shared" si="8"/>
        <v>568.17172793772738</v>
      </c>
      <c r="E64" s="54"/>
      <c r="F64" s="34">
        <f t="shared" si="22"/>
        <v>25.285616527586921</v>
      </c>
      <c r="G64" s="37">
        <f t="shared" si="9"/>
        <v>9.3457298378198009E-2</v>
      </c>
      <c r="H64" s="55"/>
      <c r="I64" s="36">
        <f t="shared" si="24"/>
        <v>0.5</v>
      </c>
      <c r="J64" s="34">
        <f t="shared" si="25"/>
        <v>4.4503475418189532E-2</v>
      </c>
      <c r="K64" s="54"/>
      <c r="L64" s="34">
        <f t="shared" si="10"/>
        <v>27.814178180345607</v>
      </c>
      <c r="M64" s="34">
        <f t="shared" si="11"/>
        <v>12.64280826379346</v>
      </c>
      <c r="N64" s="34">
        <f t="shared" si="12"/>
        <v>12.64280826379346</v>
      </c>
      <c r="O64" s="34">
        <f t="shared" si="13"/>
        <v>53.099794707932531</v>
      </c>
      <c r="P64" s="43">
        <f t="shared" si="3"/>
        <v>0.31250000000000006</v>
      </c>
      <c r="Q64" s="62"/>
      <c r="R64" s="44">
        <f t="shared" si="14"/>
        <v>2.0228493222069623</v>
      </c>
      <c r="S64" s="45">
        <f t="shared" si="15"/>
        <v>0.1600000000000007</v>
      </c>
      <c r="T64" s="68"/>
      <c r="U64" s="42">
        <f t="shared" si="4"/>
        <v>1.25</v>
      </c>
      <c r="V64" s="63"/>
      <c r="W64" s="46">
        <f t="shared" si="27"/>
        <v>0.10000000000000009</v>
      </c>
      <c r="X64" s="46">
        <f t="shared" si="28"/>
        <v>5.0000000000000044E-2</v>
      </c>
      <c r="Y64" s="46">
        <f t="shared" si="29"/>
        <v>0.10000000000000009</v>
      </c>
      <c r="Z64" s="46">
        <f t="shared" si="19"/>
        <v>5.0000000000000266E-2</v>
      </c>
      <c r="AA64" s="46">
        <f t="shared" si="19"/>
        <v>5.0000000000000044E-2</v>
      </c>
      <c r="AB64" s="46">
        <f t="shared" si="23"/>
        <v>5.0000000000000266E-2</v>
      </c>
      <c r="AC64" s="46">
        <f t="shared" si="20"/>
        <v>5.0000000000000266E-2</v>
      </c>
      <c r="AD64" s="46">
        <f t="shared" si="26"/>
        <v>-4.5454545454545414E-2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3">
      <c r="A65" s="19">
        <f t="shared" si="6"/>
        <v>54</v>
      </c>
      <c r="B65" s="34">
        <f t="shared" si="21"/>
        <v>312.49445036575008</v>
      </c>
      <c r="C65" s="37">
        <f t="shared" si="7"/>
        <v>26.549897353966269</v>
      </c>
      <c r="D65" s="34">
        <f t="shared" si="8"/>
        <v>624.98890073150017</v>
      </c>
      <c r="E65" s="54"/>
      <c r="F65" s="34">
        <f t="shared" si="22"/>
        <v>26.549897353966269</v>
      </c>
      <c r="G65" s="37">
        <f t="shared" si="9"/>
        <v>8.9209239361007192E-2</v>
      </c>
      <c r="H65" s="55"/>
      <c r="I65" s="36">
        <f t="shared" si="24"/>
        <v>0.5</v>
      </c>
      <c r="J65" s="34">
        <f t="shared" si="25"/>
        <v>4.2480590171908188E-2</v>
      </c>
      <c r="K65" s="54"/>
      <c r="L65" s="34">
        <f t="shared" si="10"/>
        <v>29.204887089362895</v>
      </c>
      <c r="M65" s="34">
        <f t="shared" si="11"/>
        <v>13.274948676983135</v>
      </c>
      <c r="N65" s="34">
        <f t="shared" si="12"/>
        <v>13.274948676983135</v>
      </c>
      <c r="O65" s="34">
        <f t="shared" si="13"/>
        <v>55.754784443329164</v>
      </c>
      <c r="P65" s="43">
        <f t="shared" si="3"/>
        <v>0.3125</v>
      </c>
      <c r="Q65" s="62"/>
      <c r="R65" s="44">
        <f t="shared" si="14"/>
        <v>2.1239917883173014</v>
      </c>
      <c r="S65" s="45">
        <f t="shared" si="15"/>
        <v>0.15999999999999998</v>
      </c>
      <c r="T65" s="68"/>
      <c r="U65" s="42">
        <f t="shared" si="4"/>
        <v>1.25</v>
      </c>
      <c r="V65" s="63"/>
      <c r="W65" s="46">
        <f t="shared" si="27"/>
        <v>0.10000000000000009</v>
      </c>
      <c r="X65" s="46">
        <f t="shared" si="28"/>
        <v>5.0000000000000044E-2</v>
      </c>
      <c r="Y65" s="46">
        <f t="shared" si="29"/>
        <v>0.10000000000000009</v>
      </c>
      <c r="Z65" s="46">
        <f t="shared" si="19"/>
        <v>5.0000000000000266E-2</v>
      </c>
      <c r="AA65" s="46">
        <f t="shared" si="19"/>
        <v>5.0000000000000044E-2</v>
      </c>
      <c r="AB65" s="46">
        <f t="shared" si="23"/>
        <v>5.0000000000000044E-2</v>
      </c>
      <c r="AC65" s="46">
        <f t="shared" si="20"/>
        <v>5.0000000000000044E-2</v>
      </c>
      <c r="AD65" s="46">
        <f t="shared" si="26"/>
        <v>-4.5454545454545414E-2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3">
      <c r="A66" s="19">
        <f t="shared" si="6"/>
        <v>55</v>
      </c>
      <c r="B66" s="34">
        <f t="shared" si="21"/>
        <v>343.74389540232511</v>
      </c>
      <c r="C66" s="37">
        <f t="shared" si="7"/>
        <v>27.877392221664582</v>
      </c>
      <c r="D66" s="34">
        <f t="shared" si="8"/>
        <v>687.48779080465022</v>
      </c>
      <c r="E66" s="54"/>
      <c r="F66" s="34">
        <f t="shared" si="22"/>
        <v>27.877392221664582</v>
      </c>
      <c r="G66" s="37">
        <f t="shared" si="9"/>
        <v>8.5154273935506869E-2</v>
      </c>
      <c r="H66" s="55"/>
      <c r="I66" s="36">
        <f t="shared" si="24"/>
        <v>0.5</v>
      </c>
      <c r="J66" s="34">
        <f t="shared" si="25"/>
        <v>4.0549654255003266E-2</v>
      </c>
      <c r="K66" s="54"/>
      <c r="L66" s="34">
        <f t="shared" si="10"/>
        <v>30.66513144383104</v>
      </c>
      <c r="M66" s="34">
        <f t="shared" si="11"/>
        <v>13.938696110832291</v>
      </c>
      <c r="N66" s="34">
        <f t="shared" si="12"/>
        <v>13.938696110832291</v>
      </c>
      <c r="O66" s="34">
        <f t="shared" si="13"/>
        <v>58.542523665495622</v>
      </c>
      <c r="P66" s="43">
        <f t="shared" si="3"/>
        <v>0.3125</v>
      </c>
      <c r="Q66" s="62"/>
      <c r="R66" s="44">
        <f t="shared" si="14"/>
        <v>2.2301913777331723</v>
      </c>
      <c r="S66" s="45">
        <f t="shared" si="15"/>
        <v>0.16000000000000042</v>
      </c>
      <c r="T66" s="68"/>
      <c r="U66" s="42">
        <f t="shared" si="4"/>
        <v>1.2499999999999998</v>
      </c>
      <c r="V66" s="63"/>
      <c r="W66" s="46">
        <f t="shared" si="27"/>
        <v>0.10000000000000009</v>
      </c>
      <c r="X66" s="46">
        <f t="shared" si="28"/>
        <v>5.0000000000000044E-2</v>
      </c>
      <c r="Y66" s="46">
        <f t="shared" si="29"/>
        <v>0.10000000000000009</v>
      </c>
      <c r="Z66" s="46">
        <f t="shared" si="19"/>
        <v>5.0000000000000044E-2</v>
      </c>
      <c r="AA66" s="46">
        <f t="shared" si="19"/>
        <v>5.0000000000000044E-2</v>
      </c>
      <c r="AB66" s="46">
        <f t="shared" si="23"/>
        <v>5.0000000000000044E-2</v>
      </c>
      <c r="AC66" s="46">
        <f t="shared" si="20"/>
        <v>5.0000000000000044E-2</v>
      </c>
      <c r="AD66" s="46">
        <f t="shared" si="26"/>
        <v>-4.5454545454545414E-2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3">
      <c r="A67" s="19">
        <f t="shared" si="6"/>
        <v>56</v>
      </c>
      <c r="B67" s="34">
        <f t="shared" si="21"/>
        <v>378.11828494255764</v>
      </c>
      <c r="C67" s="37">
        <f t="shared" si="7"/>
        <v>29.271261832747811</v>
      </c>
      <c r="D67" s="34">
        <f t="shared" si="8"/>
        <v>756.23656988511527</v>
      </c>
      <c r="E67" s="54"/>
      <c r="F67" s="34">
        <f t="shared" si="22"/>
        <v>29.271261832747811</v>
      </c>
      <c r="G67" s="37">
        <f t="shared" si="9"/>
        <v>8.1283625120256553E-2</v>
      </c>
      <c r="H67" s="55"/>
      <c r="I67" s="36">
        <f t="shared" si="24"/>
        <v>0.5</v>
      </c>
      <c r="J67" s="34">
        <f t="shared" si="25"/>
        <v>3.8706488152503118E-2</v>
      </c>
      <c r="K67" s="54"/>
      <c r="L67" s="34">
        <f t="shared" si="10"/>
        <v>32.198388016022598</v>
      </c>
      <c r="M67" s="34">
        <f t="shared" si="11"/>
        <v>14.635630916373906</v>
      </c>
      <c r="N67" s="34">
        <f t="shared" si="12"/>
        <v>14.635630916373906</v>
      </c>
      <c r="O67" s="34">
        <f t="shared" si="13"/>
        <v>61.469649848770409</v>
      </c>
      <c r="P67" s="43">
        <f t="shared" si="3"/>
        <v>0.31249999999999994</v>
      </c>
      <c r="Q67" s="62"/>
      <c r="R67" s="44">
        <f t="shared" si="14"/>
        <v>2.3417009466198238</v>
      </c>
      <c r="S67" s="45">
        <f t="shared" si="15"/>
        <v>0.15999999999999992</v>
      </c>
      <c r="T67" s="68"/>
      <c r="U67" s="42">
        <f t="shared" si="4"/>
        <v>1.25</v>
      </c>
      <c r="V67" s="63"/>
      <c r="W67" s="46">
        <f t="shared" si="27"/>
        <v>0.10000000000000009</v>
      </c>
      <c r="X67" s="46">
        <f t="shared" si="28"/>
        <v>5.0000000000000044E-2</v>
      </c>
      <c r="Y67" s="46">
        <f t="shared" si="29"/>
        <v>0.10000000000000009</v>
      </c>
      <c r="Z67" s="46">
        <f t="shared" si="19"/>
        <v>5.0000000000000266E-2</v>
      </c>
      <c r="AA67" s="46">
        <f t="shared" si="19"/>
        <v>5.0000000000000044E-2</v>
      </c>
      <c r="AB67" s="46">
        <f t="shared" si="23"/>
        <v>5.0000000000000044E-2</v>
      </c>
      <c r="AC67" s="46">
        <f t="shared" si="20"/>
        <v>5.0000000000000044E-2</v>
      </c>
      <c r="AD67" s="46">
        <f t="shared" si="26"/>
        <v>-4.5454545454545525E-2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3">
      <c r="A68" s="19">
        <f t="shared" si="6"/>
        <v>57</v>
      </c>
      <c r="B68" s="34">
        <f t="shared" si="21"/>
        <v>415.93011343681343</v>
      </c>
      <c r="C68" s="37">
        <f t="shared" si="7"/>
        <v>30.734824924385205</v>
      </c>
      <c r="D68" s="34">
        <f t="shared" si="8"/>
        <v>831.86022687362686</v>
      </c>
      <c r="E68" s="54"/>
      <c r="F68" s="34">
        <f t="shared" si="22"/>
        <v>30.734824924385205</v>
      </c>
      <c r="G68" s="37">
        <f t="shared" si="9"/>
        <v>7.7588914887517624E-2</v>
      </c>
      <c r="H68" s="55"/>
      <c r="I68" s="36">
        <f t="shared" si="24"/>
        <v>0.5</v>
      </c>
      <c r="J68" s="34">
        <f t="shared" si="25"/>
        <v>3.694710232738934E-2</v>
      </c>
      <c r="K68" s="54"/>
      <c r="L68" s="34">
        <f t="shared" si="10"/>
        <v>33.808307416823723</v>
      </c>
      <c r="M68" s="34">
        <f t="shared" si="11"/>
        <v>15.367412462192602</v>
      </c>
      <c r="N68" s="34">
        <f t="shared" si="12"/>
        <v>15.367412462192602</v>
      </c>
      <c r="O68" s="34">
        <f t="shared" si="13"/>
        <v>64.543132341208931</v>
      </c>
      <c r="P68" s="43">
        <f t="shared" si="3"/>
        <v>0.3125</v>
      </c>
      <c r="Q68" s="62"/>
      <c r="R68" s="44">
        <f t="shared" si="14"/>
        <v>2.4587859939508245</v>
      </c>
      <c r="S68" s="45">
        <f t="shared" si="15"/>
        <v>0.16000000000000053</v>
      </c>
      <c r="T68" s="68"/>
      <c r="U68" s="42">
        <f t="shared" si="4"/>
        <v>1.2499999999999998</v>
      </c>
      <c r="V68" s="63"/>
      <c r="W68" s="46">
        <f t="shared" si="27"/>
        <v>0.10000000000000009</v>
      </c>
      <c r="X68" s="46">
        <f t="shared" si="28"/>
        <v>5.0000000000000044E-2</v>
      </c>
      <c r="Y68" s="46">
        <f t="shared" si="29"/>
        <v>0.10000000000000009</v>
      </c>
      <c r="Z68" s="46">
        <f t="shared" si="19"/>
        <v>4.9999999999999822E-2</v>
      </c>
      <c r="AA68" s="46">
        <f t="shared" si="19"/>
        <v>5.0000000000000044E-2</v>
      </c>
      <c r="AB68" s="46">
        <f t="shared" si="23"/>
        <v>5.0000000000000044E-2</v>
      </c>
      <c r="AC68" s="46">
        <f t="shared" si="20"/>
        <v>5.0000000000000044E-2</v>
      </c>
      <c r="AD68" s="46">
        <f t="shared" si="26"/>
        <v>-4.5454545454545414E-2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3">
      <c r="A69" s="19">
        <f t="shared" si="6"/>
        <v>58</v>
      </c>
      <c r="B69" s="34">
        <f t="shared" si="21"/>
        <v>457.52312478049481</v>
      </c>
      <c r="C69" s="37">
        <f t="shared" si="7"/>
        <v>32.271566170604466</v>
      </c>
      <c r="D69" s="34">
        <f t="shared" si="8"/>
        <v>915.04624956098962</v>
      </c>
      <c r="E69" s="54"/>
      <c r="F69" s="34">
        <f t="shared" si="22"/>
        <v>32.271566170604466</v>
      </c>
      <c r="G69" s="37">
        <f t="shared" si="9"/>
        <v>7.4062146028994094E-2</v>
      </c>
      <c r="H69" s="55"/>
      <c r="I69" s="36">
        <f t="shared" si="24"/>
        <v>0.5</v>
      </c>
      <c r="J69" s="34">
        <f t="shared" si="25"/>
        <v>3.5267688585235275E-2</v>
      </c>
      <c r="K69" s="54"/>
      <c r="L69" s="34">
        <f t="shared" si="10"/>
        <v>35.498722787664917</v>
      </c>
      <c r="M69" s="34">
        <f t="shared" si="11"/>
        <v>16.135783085302233</v>
      </c>
      <c r="N69" s="34">
        <f t="shared" si="12"/>
        <v>16.135783085302233</v>
      </c>
      <c r="O69" s="34">
        <f t="shared" si="13"/>
        <v>67.77028895826939</v>
      </c>
      <c r="P69" s="43">
        <f t="shared" si="3"/>
        <v>0.31249999999999994</v>
      </c>
      <c r="Q69" s="62"/>
      <c r="R69" s="44">
        <f t="shared" si="14"/>
        <v>2.5817252936483612</v>
      </c>
      <c r="S69" s="45">
        <f t="shared" si="15"/>
        <v>0.16000000000000025</v>
      </c>
      <c r="T69" s="68"/>
      <c r="U69" s="42">
        <f t="shared" si="4"/>
        <v>1.25</v>
      </c>
      <c r="V69" s="63"/>
      <c r="W69" s="46">
        <f t="shared" si="27"/>
        <v>0.10000000000000009</v>
      </c>
      <c r="X69" s="46">
        <f t="shared" si="28"/>
        <v>5.0000000000000044E-2</v>
      </c>
      <c r="Y69" s="46">
        <f t="shared" si="29"/>
        <v>0.10000000000000009</v>
      </c>
      <c r="Z69" s="46">
        <f t="shared" si="19"/>
        <v>5.0000000000000266E-2</v>
      </c>
      <c r="AA69" s="46">
        <f t="shared" si="19"/>
        <v>5.0000000000000044E-2</v>
      </c>
      <c r="AB69" s="46">
        <f t="shared" si="23"/>
        <v>5.0000000000000266E-2</v>
      </c>
      <c r="AC69" s="46">
        <f t="shared" si="20"/>
        <v>5.0000000000000266E-2</v>
      </c>
      <c r="AD69" s="46">
        <f t="shared" si="26"/>
        <v>-4.5454545454545525E-2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3">
      <c r="A70" s="19">
        <f t="shared" si="6"/>
        <v>59</v>
      </c>
      <c r="B70" s="34">
        <f t="shared" si="21"/>
        <v>503.27543725854434</v>
      </c>
      <c r="C70" s="37">
        <f t="shared" si="7"/>
        <v>33.885144479134688</v>
      </c>
      <c r="D70" s="34">
        <f t="shared" si="8"/>
        <v>1006.5508745170887</v>
      </c>
      <c r="E70" s="54"/>
      <c r="F70" s="34">
        <f t="shared" si="22"/>
        <v>33.885144479134688</v>
      </c>
      <c r="G70" s="37">
        <f t="shared" si="9"/>
        <v>7.069568484585799E-2</v>
      </c>
      <c r="H70" s="55"/>
      <c r="I70" s="36">
        <f t="shared" si="24"/>
        <v>0.5</v>
      </c>
      <c r="J70" s="34">
        <f t="shared" si="25"/>
        <v>3.3664611831360942E-2</v>
      </c>
      <c r="K70" s="54"/>
      <c r="L70" s="34">
        <f t="shared" si="10"/>
        <v>37.273658927048167</v>
      </c>
      <c r="M70" s="34">
        <f t="shared" si="11"/>
        <v>16.942572239567344</v>
      </c>
      <c r="N70" s="34">
        <f t="shared" si="12"/>
        <v>16.942572239567344</v>
      </c>
      <c r="O70" s="34">
        <f t="shared" si="13"/>
        <v>71.158803406182855</v>
      </c>
      <c r="P70" s="43">
        <f t="shared" si="3"/>
        <v>0.31249999999999994</v>
      </c>
      <c r="Q70" s="62"/>
      <c r="R70" s="44">
        <f t="shared" si="14"/>
        <v>2.7108115583307715</v>
      </c>
      <c r="S70" s="45">
        <f t="shared" si="15"/>
        <v>0.15999999999999978</v>
      </c>
      <c r="T70" s="68"/>
      <c r="U70" s="42">
        <f t="shared" si="4"/>
        <v>1.25</v>
      </c>
      <c r="V70" s="63"/>
      <c r="W70" s="46">
        <f t="shared" si="27"/>
        <v>0.10000000000000009</v>
      </c>
      <c r="X70" s="46">
        <f t="shared" si="28"/>
        <v>5.0000000000000044E-2</v>
      </c>
      <c r="Y70" s="46">
        <f t="shared" si="29"/>
        <v>0.10000000000000009</v>
      </c>
      <c r="Z70" s="46">
        <f t="shared" si="19"/>
        <v>5.0000000000000044E-2</v>
      </c>
      <c r="AA70" s="46">
        <f t="shared" si="19"/>
        <v>5.0000000000000044E-2</v>
      </c>
      <c r="AB70" s="46">
        <f t="shared" si="23"/>
        <v>5.0000000000000044E-2</v>
      </c>
      <c r="AC70" s="46">
        <f t="shared" si="20"/>
        <v>5.0000000000000044E-2</v>
      </c>
      <c r="AD70" s="46">
        <f t="shared" si="26"/>
        <v>-4.5454545454545636E-2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3">
      <c r="A71" s="19">
        <f t="shared" si="6"/>
        <v>60</v>
      </c>
      <c r="B71" s="34">
        <f t="shared" si="21"/>
        <v>553.60298098439887</v>
      </c>
      <c r="C71" s="37">
        <f t="shared" si="7"/>
        <v>35.57940170309142</v>
      </c>
      <c r="D71" s="34">
        <f t="shared" si="8"/>
        <v>1107.2059619687977</v>
      </c>
      <c r="E71" s="54"/>
      <c r="F71" s="34">
        <f t="shared" si="22"/>
        <v>35.57940170309142</v>
      </c>
      <c r="G71" s="37">
        <f t="shared" si="9"/>
        <v>6.74822446255917E-2</v>
      </c>
      <c r="H71" s="55"/>
      <c r="I71" s="36">
        <f t="shared" si="24"/>
        <v>0.5</v>
      </c>
      <c r="J71" s="34">
        <f t="shared" si="25"/>
        <v>3.2134402202662712E-2</v>
      </c>
      <c r="K71" s="54"/>
      <c r="L71" s="34">
        <f t="shared" si="10"/>
        <v>39.137341873400572</v>
      </c>
      <c r="M71" s="34">
        <f t="shared" si="11"/>
        <v>17.78970085154571</v>
      </c>
      <c r="N71" s="34">
        <f t="shared" si="12"/>
        <v>17.78970085154571</v>
      </c>
      <c r="O71" s="34">
        <f t="shared" si="13"/>
        <v>74.716743576491993</v>
      </c>
      <c r="P71" s="43">
        <f t="shared" si="3"/>
        <v>0.31249999999999994</v>
      </c>
      <c r="Q71" s="62"/>
      <c r="R71" s="44">
        <f t="shared" si="14"/>
        <v>2.8463521362473081</v>
      </c>
      <c r="S71" s="45">
        <f t="shared" si="15"/>
        <v>0.1599999999999997</v>
      </c>
      <c r="T71" s="68"/>
      <c r="U71" s="42">
        <f t="shared" si="4"/>
        <v>1.25</v>
      </c>
      <c r="V71" s="63"/>
      <c r="W71" s="46">
        <f t="shared" si="27"/>
        <v>0.10000000000000009</v>
      </c>
      <c r="X71" s="46">
        <f t="shared" si="28"/>
        <v>5.0000000000000044E-2</v>
      </c>
      <c r="Y71" s="46">
        <f t="shared" si="29"/>
        <v>0.10000000000000009</v>
      </c>
      <c r="Z71" s="46">
        <f t="shared" si="19"/>
        <v>4.9999999999999822E-2</v>
      </c>
      <c r="AA71" s="46">
        <f t="shared" si="19"/>
        <v>5.0000000000000044E-2</v>
      </c>
      <c r="AB71" s="46">
        <f t="shared" si="23"/>
        <v>4.9999999999999822E-2</v>
      </c>
      <c r="AC71" s="46">
        <f t="shared" si="20"/>
        <v>4.9999999999999822E-2</v>
      </c>
      <c r="AD71" s="46">
        <f t="shared" si="26"/>
        <v>-4.5454545454545747E-2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x14ac:dyDescent="0.3">
      <c r="A72" s="19">
        <f t="shared" si="6"/>
        <v>61</v>
      </c>
      <c r="B72" s="34">
        <f t="shared" si="21"/>
        <v>608.96327908283877</v>
      </c>
      <c r="C72" s="37">
        <f t="shared" si="7"/>
        <v>37.358371788245996</v>
      </c>
      <c r="D72" s="34">
        <f t="shared" si="8"/>
        <v>1217.9265581656775</v>
      </c>
      <c r="E72" s="54"/>
      <c r="F72" s="34">
        <f t="shared" si="22"/>
        <v>37.358371788245996</v>
      </c>
      <c r="G72" s="37">
        <f t="shared" si="9"/>
        <v>6.4414869869882985E-2</v>
      </c>
      <c r="H72" s="55"/>
      <c r="I72" s="36">
        <f t="shared" si="24"/>
        <v>0.5</v>
      </c>
      <c r="J72" s="34">
        <f t="shared" si="25"/>
        <v>3.0673747557087138E-2</v>
      </c>
      <c r="K72" s="54"/>
      <c r="L72" s="34">
        <f t="shared" si="10"/>
        <v>41.094208967070593</v>
      </c>
      <c r="M72" s="34">
        <f t="shared" si="11"/>
        <v>18.679185894122998</v>
      </c>
      <c r="N72" s="34">
        <f t="shared" si="12"/>
        <v>18.679185894122998</v>
      </c>
      <c r="O72" s="34">
        <f t="shared" si="13"/>
        <v>78.452580755316589</v>
      </c>
      <c r="P72" s="43">
        <f t="shared" si="3"/>
        <v>0.3125</v>
      </c>
      <c r="Q72" s="62"/>
      <c r="R72" s="44">
        <f t="shared" si="14"/>
        <v>2.9886697430596882</v>
      </c>
      <c r="S72" s="45">
        <f t="shared" si="15"/>
        <v>0.16000000000000045</v>
      </c>
      <c r="T72" s="68"/>
      <c r="U72" s="42">
        <f t="shared" si="4"/>
        <v>1.2499999999999998</v>
      </c>
      <c r="V72" s="63"/>
      <c r="W72" s="46">
        <f t="shared" si="27"/>
        <v>0.10000000000000009</v>
      </c>
      <c r="X72" s="46">
        <f t="shared" si="28"/>
        <v>5.0000000000000044E-2</v>
      </c>
      <c r="Y72" s="46">
        <f t="shared" si="29"/>
        <v>0.10000000000000009</v>
      </c>
      <c r="Z72" s="46">
        <f t="shared" si="19"/>
        <v>4.9999999999999822E-2</v>
      </c>
      <c r="AA72" s="46">
        <f t="shared" si="19"/>
        <v>5.0000000000000044E-2</v>
      </c>
      <c r="AB72" s="46">
        <f t="shared" si="23"/>
        <v>5.0000000000000044E-2</v>
      </c>
      <c r="AC72" s="46">
        <f t="shared" si="20"/>
        <v>5.0000000000000044E-2</v>
      </c>
      <c r="AD72" s="46">
        <f t="shared" si="26"/>
        <v>-4.5454545454545525E-2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x14ac:dyDescent="0.3">
      <c r="A73" s="19">
        <f t="shared" si="6"/>
        <v>62</v>
      </c>
      <c r="B73" s="34">
        <f t="shared" si="21"/>
        <v>669.85960699112275</v>
      </c>
      <c r="C73" s="37">
        <f t="shared" si="7"/>
        <v>39.226290377658295</v>
      </c>
      <c r="D73" s="34">
        <f t="shared" si="8"/>
        <v>1339.7192139822455</v>
      </c>
      <c r="E73" s="54"/>
      <c r="F73" s="34">
        <f t="shared" si="22"/>
        <v>39.226290377658295</v>
      </c>
      <c r="G73" s="37">
        <f t="shared" si="9"/>
        <v>6.1486921239433757E-2</v>
      </c>
      <c r="H73" s="55"/>
      <c r="I73" s="36">
        <f t="shared" si="24"/>
        <v>0.5</v>
      </c>
      <c r="J73" s="34">
        <f t="shared" si="25"/>
        <v>2.9279486304492262E-2</v>
      </c>
      <c r="K73" s="54"/>
      <c r="L73" s="34">
        <f t="shared" si="10"/>
        <v>43.148919415424132</v>
      </c>
      <c r="M73" s="34">
        <f t="shared" si="11"/>
        <v>19.613145188829147</v>
      </c>
      <c r="N73" s="34">
        <f t="shared" si="12"/>
        <v>19.613145188829147</v>
      </c>
      <c r="O73" s="34">
        <f t="shared" si="13"/>
        <v>82.375209793082433</v>
      </c>
      <c r="P73" s="43">
        <f t="shared" si="3"/>
        <v>0.31249999999999994</v>
      </c>
      <c r="Q73" s="62"/>
      <c r="R73" s="44">
        <f t="shared" si="14"/>
        <v>3.1381032302126641</v>
      </c>
      <c r="S73" s="45">
        <f t="shared" si="15"/>
        <v>0.16000000000000003</v>
      </c>
      <c r="T73" s="68"/>
      <c r="U73" s="42">
        <f t="shared" si="4"/>
        <v>1.25</v>
      </c>
      <c r="V73" s="63"/>
      <c r="W73" s="46">
        <f t="shared" si="27"/>
        <v>0.10000000000000009</v>
      </c>
      <c r="X73" s="46">
        <f t="shared" si="28"/>
        <v>5.0000000000000044E-2</v>
      </c>
      <c r="Y73" s="46">
        <f t="shared" si="29"/>
        <v>0.10000000000000009</v>
      </c>
      <c r="Z73" s="46">
        <f t="shared" si="19"/>
        <v>5.0000000000000266E-2</v>
      </c>
      <c r="AA73" s="46">
        <f t="shared" si="19"/>
        <v>5.0000000000000044E-2</v>
      </c>
      <c r="AB73" s="46">
        <f t="shared" si="23"/>
        <v>5.0000000000000044E-2</v>
      </c>
      <c r="AC73" s="46">
        <f t="shared" si="20"/>
        <v>5.0000000000000266E-2</v>
      </c>
      <c r="AD73" s="46">
        <f t="shared" si="26"/>
        <v>-4.5454545454545414E-2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3">
      <c r="A74" s="19">
        <f t="shared" si="6"/>
        <v>63</v>
      </c>
      <c r="B74" s="34">
        <f t="shared" si="21"/>
        <v>736.84556769023504</v>
      </c>
      <c r="C74" s="37">
        <f t="shared" si="7"/>
        <v>41.18760489654121</v>
      </c>
      <c r="D74" s="34">
        <f t="shared" si="8"/>
        <v>1473.6911353804701</v>
      </c>
      <c r="E74" s="54"/>
      <c r="F74" s="34">
        <f t="shared" si="22"/>
        <v>41.18760489654121</v>
      </c>
      <c r="G74" s="37">
        <f t="shared" si="9"/>
        <v>5.8692061183095848E-2</v>
      </c>
      <c r="H74" s="55"/>
      <c r="I74" s="36">
        <f t="shared" si="24"/>
        <v>0.5</v>
      </c>
      <c r="J74" s="34">
        <f t="shared" si="25"/>
        <v>2.7948600563378976E-2</v>
      </c>
      <c r="K74" s="54"/>
      <c r="L74" s="34">
        <f t="shared" si="10"/>
        <v>45.306365386195338</v>
      </c>
      <c r="M74" s="34">
        <f t="shared" si="11"/>
        <v>20.593802448270605</v>
      </c>
      <c r="N74" s="34">
        <f t="shared" si="12"/>
        <v>20.593802448270605</v>
      </c>
      <c r="O74" s="34">
        <f t="shared" si="13"/>
        <v>86.493970282736555</v>
      </c>
      <c r="P74" s="43">
        <f t="shared" si="3"/>
        <v>0.31249999999999994</v>
      </c>
      <c r="Q74" s="62"/>
      <c r="R74" s="44">
        <f t="shared" si="14"/>
        <v>3.2950083917232895</v>
      </c>
      <c r="S74" s="45">
        <f t="shared" si="15"/>
        <v>0.15999999999999964</v>
      </c>
      <c r="T74" s="68"/>
      <c r="U74" s="42">
        <f t="shared" si="4"/>
        <v>1.2500000000000002</v>
      </c>
      <c r="V74" s="63"/>
      <c r="W74" s="46">
        <f t="shared" si="27"/>
        <v>0.10000000000000009</v>
      </c>
      <c r="X74" s="46">
        <f t="shared" si="28"/>
        <v>5.0000000000000044E-2</v>
      </c>
      <c r="Y74" s="46">
        <f t="shared" si="29"/>
        <v>0.10000000000000009</v>
      </c>
      <c r="Z74" s="46">
        <f t="shared" si="19"/>
        <v>5.0000000000000044E-2</v>
      </c>
      <c r="AA74" s="46">
        <f t="shared" si="19"/>
        <v>5.0000000000000044E-2</v>
      </c>
      <c r="AB74" s="46">
        <f t="shared" si="23"/>
        <v>5.0000000000000044E-2</v>
      </c>
      <c r="AC74" s="46">
        <f t="shared" si="20"/>
        <v>5.0000000000000044E-2</v>
      </c>
      <c r="AD74" s="46">
        <f t="shared" si="26"/>
        <v>-4.5454545454545636E-2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3">
      <c r="A75" s="19">
        <f t="shared" si="6"/>
        <v>64</v>
      </c>
      <c r="B75" s="34">
        <f t="shared" si="21"/>
        <v>810.53012445925856</v>
      </c>
      <c r="C75" s="37">
        <f t="shared" si="7"/>
        <v>43.24698514136827</v>
      </c>
      <c r="D75" s="34">
        <f t="shared" si="8"/>
        <v>1621.0602489185171</v>
      </c>
      <c r="E75" s="54"/>
      <c r="F75" s="34">
        <f t="shared" si="22"/>
        <v>43.24698514136827</v>
      </c>
      <c r="G75" s="37">
        <f t="shared" si="9"/>
        <v>5.602424022022786E-2</v>
      </c>
      <c r="H75" s="55"/>
      <c r="I75" s="36">
        <f t="shared" si="24"/>
        <v>0.5</v>
      </c>
      <c r="J75" s="34">
        <f t="shared" si="25"/>
        <v>2.6678209628679932E-2</v>
      </c>
      <c r="K75" s="54"/>
      <c r="L75" s="34">
        <f t="shared" si="10"/>
        <v>47.571683655505097</v>
      </c>
      <c r="M75" s="34">
        <f t="shared" si="11"/>
        <v>21.623492570684135</v>
      </c>
      <c r="N75" s="34">
        <f t="shared" si="12"/>
        <v>21.623492570684135</v>
      </c>
      <c r="O75" s="34">
        <f t="shared" si="13"/>
        <v>90.818668796873368</v>
      </c>
      <c r="P75" s="43">
        <f t="shared" si="3"/>
        <v>0.3125</v>
      </c>
      <c r="Q75" s="62"/>
      <c r="R75" s="44">
        <f t="shared" si="14"/>
        <v>3.4597588113094702</v>
      </c>
      <c r="S75" s="45">
        <f t="shared" si="15"/>
        <v>0.16000000000000039</v>
      </c>
      <c r="T75" s="68"/>
      <c r="U75" s="42">
        <f t="shared" si="4"/>
        <v>1.2499999999999998</v>
      </c>
      <c r="V75" s="63"/>
      <c r="W75" s="46">
        <f t="shared" si="27"/>
        <v>0.10000000000000009</v>
      </c>
      <c r="X75" s="46">
        <f t="shared" si="28"/>
        <v>5.0000000000000044E-2</v>
      </c>
      <c r="Y75" s="46">
        <f t="shared" si="29"/>
        <v>0.10000000000000009</v>
      </c>
      <c r="Z75" s="46">
        <f t="shared" si="19"/>
        <v>4.9999999999999822E-2</v>
      </c>
      <c r="AA75" s="46">
        <f t="shared" si="19"/>
        <v>5.0000000000000044E-2</v>
      </c>
      <c r="AB75" s="46">
        <f t="shared" si="23"/>
        <v>4.9999999999999822E-2</v>
      </c>
      <c r="AC75" s="46">
        <f t="shared" si="20"/>
        <v>4.9999999999999822E-2</v>
      </c>
      <c r="AD75" s="46">
        <f t="shared" si="26"/>
        <v>-4.5454545454545414E-2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3">
      <c r="A76" s="19">
        <f t="shared" si="6"/>
        <v>65</v>
      </c>
      <c r="B76" s="34">
        <f t="shared" si="21"/>
        <v>891.58313690518446</v>
      </c>
      <c r="C76" s="37">
        <f t="shared" si="7"/>
        <v>45.409334398436684</v>
      </c>
      <c r="D76" s="34">
        <f t="shared" si="8"/>
        <v>1783.1662738103689</v>
      </c>
      <c r="E76" s="54"/>
      <c r="F76" s="34">
        <f t="shared" si="22"/>
        <v>45.409334398436684</v>
      </c>
      <c r="G76" s="37">
        <f t="shared" si="9"/>
        <v>5.3477683846581144E-2</v>
      </c>
      <c r="H76" s="55"/>
      <c r="I76" s="36">
        <f t="shared" ref="I76:I111" si="30">B76/D76</f>
        <v>0.5</v>
      </c>
      <c r="J76" s="34">
        <f t="shared" ref="J76:J111" si="31">C76/D76</f>
        <v>2.5465563736467207E-2</v>
      </c>
      <c r="K76" s="54"/>
      <c r="L76" s="34">
        <f t="shared" si="10"/>
        <v>49.950267838280361</v>
      </c>
      <c r="M76" s="34">
        <f t="shared" si="11"/>
        <v>22.704667199218342</v>
      </c>
      <c r="N76" s="34">
        <f t="shared" si="12"/>
        <v>22.704667199218342</v>
      </c>
      <c r="O76" s="34">
        <f t="shared" si="13"/>
        <v>95.359602236717052</v>
      </c>
      <c r="P76" s="43">
        <f t="shared" ref="P76:P112" si="32">N76/(L76+M76)</f>
        <v>0.31249999999999994</v>
      </c>
      <c r="Q76" s="62"/>
      <c r="R76" s="44">
        <f t="shared" si="14"/>
        <v>3.6327467518749437</v>
      </c>
      <c r="S76" s="45">
        <f t="shared" si="15"/>
        <v>0.16000000000000039</v>
      </c>
      <c r="T76" s="68"/>
      <c r="U76" s="42">
        <f t="shared" ref="U76:U110" si="33">O76/(L77+M77)</f>
        <v>1.2499999999999998</v>
      </c>
      <c r="V76" s="63"/>
      <c r="W76" s="46">
        <f t="shared" si="27"/>
        <v>0.10000000000000009</v>
      </c>
      <c r="X76" s="46">
        <f t="shared" si="28"/>
        <v>5.0000000000000044E-2</v>
      </c>
      <c r="Y76" s="46">
        <f t="shared" si="29"/>
        <v>0.10000000000000009</v>
      </c>
      <c r="Z76" s="46">
        <f t="shared" si="19"/>
        <v>5.0000000000000266E-2</v>
      </c>
      <c r="AA76" s="46">
        <f t="shared" si="19"/>
        <v>5.0000000000000044E-2</v>
      </c>
      <c r="AB76" s="46">
        <f t="shared" si="23"/>
        <v>5.0000000000000044E-2</v>
      </c>
      <c r="AC76" s="46">
        <f t="shared" si="20"/>
        <v>5.0000000000000266E-2</v>
      </c>
      <c r="AD76" s="46">
        <f t="shared" si="26"/>
        <v>-4.5454545454545414E-2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3">
      <c r="A77" s="19">
        <f t="shared" ref="A77:A112" si="34">1+A76</f>
        <v>66</v>
      </c>
      <c r="B77" s="34">
        <f t="shared" si="21"/>
        <v>980.74145059570299</v>
      </c>
      <c r="C77" s="37">
        <f t="shared" ref="C77:C112" si="35">F77/A$7</f>
        <v>47.679801118358519</v>
      </c>
      <c r="D77" s="34">
        <f t="shared" ref="D77:D112" si="36">B77/F$7</f>
        <v>1961.482901191406</v>
      </c>
      <c r="E77" s="54"/>
      <c r="F77" s="34">
        <f t="shared" si="22"/>
        <v>47.679801118358519</v>
      </c>
      <c r="G77" s="37">
        <f t="shared" ref="G77:G112" si="37">(G76*B77+F77)/D77</f>
        <v>5.1046880035372902E-2</v>
      </c>
      <c r="H77" s="55"/>
      <c r="I77" s="36">
        <f t="shared" si="30"/>
        <v>0.5</v>
      </c>
      <c r="J77" s="34">
        <f t="shared" si="31"/>
        <v>2.430803811208233E-2</v>
      </c>
      <c r="K77" s="54"/>
      <c r="L77" s="34">
        <f t="shared" ref="L77:L112" si="38">G76*B77</f>
        <v>52.447781230194387</v>
      </c>
      <c r="M77" s="34">
        <f t="shared" ref="M77:M112" si="39">F77/(1+D$7)</f>
        <v>23.839900559179259</v>
      </c>
      <c r="N77" s="34">
        <f t="shared" ref="N77:N112" si="40">F77-M77</f>
        <v>23.839900559179259</v>
      </c>
      <c r="O77" s="34">
        <f t="shared" ref="O77:O112" si="41">SUM(L77:N77)</f>
        <v>100.12758234855291</v>
      </c>
      <c r="P77" s="43">
        <f t="shared" si="32"/>
        <v>0.31249999999999994</v>
      </c>
      <c r="Q77" s="62"/>
      <c r="R77" s="44">
        <f t="shared" ref="R77:R112" si="42">L78-L77+M78-M77</f>
        <v>3.8143840894686782</v>
      </c>
      <c r="S77" s="45">
        <f t="shared" ref="S77:S112" si="43">R77/N77</f>
        <v>0.15999999999999986</v>
      </c>
      <c r="T77" s="68"/>
      <c r="U77" s="42">
        <f t="shared" si="33"/>
        <v>1.25</v>
      </c>
      <c r="V77" s="63"/>
      <c r="W77" s="46">
        <f t="shared" ref="W77:W111" si="44">B77/B76-1</f>
        <v>0.10000000000000009</v>
      </c>
      <c r="X77" s="46">
        <f t="shared" ref="X77:X111" si="45">C77/C76-1</f>
        <v>5.0000000000000044E-2</v>
      </c>
      <c r="Y77" s="46">
        <f t="shared" ref="Y77:Y111" si="46">D77/D76-1</f>
        <v>0.10000000000000009</v>
      </c>
      <c r="Z77" s="46">
        <f t="shared" ref="Z77:AA112" si="47">L77/L76-1</f>
        <v>5.0000000000000266E-2</v>
      </c>
      <c r="AA77" s="46">
        <f t="shared" si="47"/>
        <v>5.0000000000000044E-2</v>
      </c>
      <c r="AB77" s="46">
        <f t="shared" si="23"/>
        <v>5.0000000000000266E-2</v>
      </c>
      <c r="AC77" s="46">
        <f t="shared" ref="AC77:AC112" si="48">O77/O76-1</f>
        <v>5.0000000000000044E-2</v>
      </c>
      <c r="AD77" s="46">
        <f t="shared" ref="AD77:AD111" si="49">G77/G76-1</f>
        <v>-4.5454545454545636E-2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3">
      <c r="A78" s="19">
        <f t="shared" si="34"/>
        <v>67</v>
      </c>
      <c r="B78" s="34">
        <f t="shared" ref="B78:B112" si="50">B77*(1+B$7)</f>
        <v>1078.8155956552735</v>
      </c>
      <c r="C78" s="37">
        <f t="shared" si="35"/>
        <v>50.063791174276446</v>
      </c>
      <c r="D78" s="34">
        <f t="shared" si="36"/>
        <v>2157.6311913105469</v>
      </c>
      <c r="E78" s="54"/>
      <c r="F78" s="34">
        <f t="shared" ref="F78:F112" si="51">F77*(1+C$7)</f>
        <v>50.063791174276446</v>
      </c>
      <c r="G78" s="37">
        <f t="shared" si="37"/>
        <v>4.8726567306492309E-2</v>
      </c>
      <c r="H78" s="55"/>
      <c r="I78" s="36">
        <f t="shared" si="30"/>
        <v>0.5</v>
      </c>
      <c r="J78" s="34">
        <f t="shared" si="31"/>
        <v>2.3203127288805858E-2</v>
      </c>
      <c r="K78" s="54"/>
      <c r="L78" s="34">
        <f t="shared" si="38"/>
        <v>55.070170291704102</v>
      </c>
      <c r="M78" s="34">
        <f t="shared" si="39"/>
        <v>25.031895587138223</v>
      </c>
      <c r="N78" s="34">
        <f t="shared" si="40"/>
        <v>25.031895587138223</v>
      </c>
      <c r="O78" s="34">
        <f t="shared" si="41"/>
        <v>105.13396146598055</v>
      </c>
      <c r="P78" s="43">
        <f t="shared" si="32"/>
        <v>0.31249999999999994</v>
      </c>
      <c r="Q78" s="62"/>
      <c r="R78" s="44">
        <f t="shared" si="42"/>
        <v>4.0051032939421134</v>
      </c>
      <c r="S78" s="45">
        <f t="shared" si="43"/>
        <v>0.15999999999999992</v>
      </c>
      <c r="T78" s="68"/>
      <c r="U78" s="42">
        <f t="shared" si="33"/>
        <v>1.25</v>
      </c>
      <c r="V78" s="63"/>
      <c r="W78" s="46">
        <f t="shared" si="44"/>
        <v>0.10000000000000009</v>
      </c>
      <c r="X78" s="46">
        <f t="shared" si="45"/>
        <v>5.0000000000000044E-2</v>
      </c>
      <c r="Y78" s="46">
        <f t="shared" si="46"/>
        <v>0.10000000000000009</v>
      </c>
      <c r="Z78" s="46">
        <f t="shared" si="47"/>
        <v>4.9999999999999822E-2</v>
      </c>
      <c r="AA78" s="46">
        <f t="shared" si="47"/>
        <v>5.0000000000000044E-2</v>
      </c>
      <c r="AB78" s="46">
        <f t="shared" ref="AB78:AB112" si="52">(L78+M78)/(L77+M77)-1</f>
        <v>4.9999999999999822E-2</v>
      </c>
      <c r="AC78" s="46">
        <f t="shared" si="48"/>
        <v>5.0000000000000044E-2</v>
      </c>
      <c r="AD78" s="46">
        <f t="shared" si="49"/>
        <v>-4.5454545454545525E-2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3">
      <c r="A79" s="19">
        <f t="shared" si="34"/>
        <v>68</v>
      </c>
      <c r="B79" s="34">
        <f t="shared" si="50"/>
        <v>1186.6971552208008</v>
      </c>
      <c r="C79" s="37">
        <f t="shared" si="35"/>
        <v>52.566980732990274</v>
      </c>
      <c r="D79" s="34">
        <f t="shared" si="36"/>
        <v>2373.3943104416016</v>
      </c>
      <c r="E79" s="54"/>
      <c r="F79" s="34">
        <f t="shared" si="51"/>
        <v>52.566980732990274</v>
      </c>
      <c r="G79" s="37">
        <f t="shared" si="37"/>
        <v>4.6511723338015384E-2</v>
      </c>
      <c r="H79" s="55"/>
      <c r="I79" s="36">
        <f t="shared" si="30"/>
        <v>0.5</v>
      </c>
      <c r="J79" s="34">
        <f t="shared" si="31"/>
        <v>2.214843968476923E-2</v>
      </c>
      <c r="K79" s="54"/>
      <c r="L79" s="34">
        <f t="shared" si="38"/>
        <v>57.823678806289301</v>
      </c>
      <c r="M79" s="34">
        <f t="shared" si="39"/>
        <v>26.283490366495137</v>
      </c>
      <c r="N79" s="34">
        <f t="shared" si="40"/>
        <v>26.283490366495137</v>
      </c>
      <c r="O79" s="34">
        <f t="shared" si="41"/>
        <v>110.39065953927957</v>
      </c>
      <c r="P79" s="43">
        <f t="shared" si="32"/>
        <v>0.3125</v>
      </c>
      <c r="Q79" s="62"/>
      <c r="R79" s="44">
        <f t="shared" si="42"/>
        <v>4.2053584586392283</v>
      </c>
      <c r="S79" s="45">
        <f t="shared" si="43"/>
        <v>0.16000000000000025</v>
      </c>
      <c r="T79" s="68"/>
      <c r="U79" s="42">
        <f t="shared" si="33"/>
        <v>1.2499999999999998</v>
      </c>
      <c r="V79" s="63"/>
      <c r="W79" s="46">
        <f t="shared" si="44"/>
        <v>0.10000000000000009</v>
      </c>
      <c r="X79" s="46">
        <f t="shared" si="45"/>
        <v>5.0000000000000044E-2</v>
      </c>
      <c r="Y79" s="46">
        <f t="shared" si="46"/>
        <v>0.10000000000000009</v>
      </c>
      <c r="Z79" s="46">
        <f t="shared" si="47"/>
        <v>4.9999999999999822E-2</v>
      </c>
      <c r="AA79" s="46">
        <f t="shared" si="47"/>
        <v>5.0000000000000044E-2</v>
      </c>
      <c r="AB79" s="46">
        <f t="shared" si="52"/>
        <v>5.0000000000000044E-2</v>
      </c>
      <c r="AC79" s="46">
        <f t="shared" si="48"/>
        <v>4.9999999999999822E-2</v>
      </c>
      <c r="AD79" s="46">
        <f t="shared" si="49"/>
        <v>-4.5454545454545525E-2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3">
      <c r="A80" s="19">
        <f t="shared" si="34"/>
        <v>69</v>
      </c>
      <c r="B80" s="34">
        <f t="shared" si="50"/>
        <v>1305.366870742881</v>
      </c>
      <c r="C80" s="37">
        <f t="shared" si="35"/>
        <v>55.195329769639791</v>
      </c>
      <c r="D80" s="34">
        <f t="shared" si="36"/>
        <v>2610.733741485762</v>
      </c>
      <c r="E80" s="54"/>
      <c r="F80" s="34">
        <f t="shared" si="51"/>
        <v>55.195329769639791</v>
      </c>
      <c r="G80" s="37">
        <f t="shared" si="37"/>
        <v>4.4397554095378322E-2</v>
      </c>
      <c r="H80" s="55"/>
      <c r="I80" s="36">
        <f t="shared" si="30"/>
        <v>0.5</v>
      </c>
      <c r="J80" s="34">
        <f t="shared" si="31"/>
        <v>2.114169242637063E-2</v>
      </c>
      <c r="K80" s="54"/>
      <c r="L80" s="34">
        <f t="shared" si="38"/>
        <v>60.714862746603771</v>
      </c>
      <c r="M80" s="34">
        <f t="shared" si="39"/>
        <v>27.597664884819896</v>
      </c>
      <c r="N80" s="34">
        <f t="shared" si="40"/>
        <v>27.597664884819896</v>
      </c>
      <c r="O80" s="34">
        <f t="shared" si="41"/>
        <v>115.91019251624355</v>
      </c>
      <c r="P80" s="43">
        <f t="shared" si="32"/>
        <v>0.3125</v>
      </c>
      <c r="Q80" s="62"/>
      <c r="R80" s="44">
        <f t="shared" si="42"/>
        <v>4.4156263815711903</v>
      </c>
      <c r="S80" s="45">
        <f t="shared" si="43"/>
        <v>0.16000000000000025</v>
      </c>
      <c r="T80" s="68"/>
      <c r="U80" s="42">
        <f t="shared" si="33"/>
        <v>1.25</v>
      </c>
      <c r="V80" s="63"/>
      <c r="W80" s="46">
        <f t="shared" si="44"/>
        <v>0.10000000000000009</v>
      </c>
      <c r="X80" s="46">
        <f t="shared" si="45"/>
        <v>5.0000000000000044E-2</v>
      </c>
      <c r="Y80" s="46">
        <f t="shared" si="46"/>
        <v>0.10000000000000009</v>
      </c>
      <c r="Z80" s="46">
        <f t="shared" si="47"/>
        <v>5.0000000000000044E-2</v>
      </c>
      <c r="AA80" s="46">
        <f t="shared" si="47"/>
        <v>5.0000000000000044E-2</v>
      </c>
      <c r="AB80" s="46">
        <f t="shared" si="52"/>
        <v>5.0000000000000044E-2</v>
      </c>
      <c r="AC80" s="46">
        <f t="shared" si="48"/>
        <v>5.0000000000000044E-2</v>
      </c>
      <c r="AD80" s="46">
        <f t="shared" si="49"/>
        <v>-4.5454545454545414E-2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x14ac:dyDescent="0.3">
      <c r="A81" s="19">
        <f t="shared" si="34"/>
        <v>70</v>
      </c>
      <c r="B81" s="34">
        <f t="shared" si="50"/>
        <v>1435.9035578171693</v>
      </c>
      <c r="C81" s="37">
        <f t="shared" si="35"/>
        <v>57.955096258121785</v>
      </c>
      <c r="D81" s="34">
        <f t="shared" si="36"/>
        <v>2871.8071156343385</v>
      </c>
      <c r="E81" s="54"/>
      <c r="F81" s="34">
        <f t="shared" si="51"/>
        <v>57.955096258121785</v>
      </c>
      <c r="G81" s="37">
        <f t="shared" si="37"/>
        <v>4.2379483454679304E-2</v>
      </c>
      <c r="H81" s="55"/>
      <c r="I81" s="36">
        <f t="shared" si="30"/>
        <v>0.5</v>
      </c>
      <c r="J81" s="34">
        <f t="shared" si="31"/>
        <v>2.0180706406990146E-2</v>
      </c>
      <c r="K81" s="54"/>
      <c r="L81" s="34">
        <f t="shared" si="38"/>
        <v>63.750605883933964</v>
      </c>
      <c r="M81" s="34">
        <f t="shared" si="39"/>
        <v>28.977548129060892</v>
      </c>
      <c r="N81" s="34">
        <f t="shared" si="40"/>
        <v>28.977548129060892</v>
      </c>
      <c r="O81" s="34">
        <f t="shared" si="41"/>
        <v>121.70570214205574</v>
      </c>
      <c r="P81" s="43">
        <f t="shared" si="32"/>
        <v>0.3125</v>
      </c>
      <c r="Q81" s="62"/>
      <c r="R81" s="44">
        <f t="shared" si="42"/>
        <v>4.6364077006497411</v>
      </c>
      <c r="S81" s="45">
        <f t="shared" si="43"/>
        <v>0.15999999999999995</v>
      </c>
      <c r="T81" s="68"/>
      <c r="U81" s="42">
        <f t="shared" si="33"/>
        <v>1.2499999999999998</v>
      </c>
      <c r="V81" s="63"/>
      <c r="W81" s="46">
        <f t="shared" si="44"/>
        <v>0.10000000000000009</v>
      </c>
      <c r="X81" s="46">
        <f t="shared" si="45"/>
        <v>5.0000000000000044E-2</v>
      </c>
      <c r="Y81" s="46">
        <f t="shared" si="46"/>
        <v>0.10000000000000009</v>
      </c>
      <c r="Z81" s="46">
        <f t="shared" si="47"/>
        <v>5.0000000000000044E-2</v>
      </c>
      <c r="AA81" s="46">
        <f t="shared" si="47"/>
        <v>5.0000000000000044E-2</v>
      </c>
      <c r="AB81" s="46">
        <f t="shared" si="52"/>
        <v>5.0000000000000044E-2</v>
      </c>
      <c r="AC81" s="46">
        <f t="shared" si="48"/>
        <v>5.0000000000000044E-2</v>
      </c>
      <c r="AD81" s="46">
        <f t="shared" si="49"/>
        <v>-4.5454545454545525E-2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x14ac:dyDescent="0.3">
      <c r="A82" s="19">
        <f t="shared" si="34"/>
        <v>71</v>
      </c>
      <c r="B82" s="34">
        <f t="shared" si="50"/>
        <v>1579.4939135988864</v>
      </c>
      <c r="C82" s="37">
        <f t="shared" si="35"/>
        <v>60.852851071027878</v>
      </c>
      <c r="D82" s="34">
        <f t="shared" si="36"/>
        <v>3158.9878271977727</v>
      </c>
      <c r="E82" s="54"/>
      <c r="F82" s="34">
        <f t="shared" si="51"/>
        <v>60.852851071027878</v>
      </c>
      <c r="G82" s="37">
        <f t="shared" si="37"/>
        <v>4.0453143297648424E-2</v>
      </c>
      <c r="H82" s="55"/>
      <c r="I82" s="36">
        <f t="shared" si="30"/>
        <v>0.5</v>
      </c>
      <c r="J82" s="34">
        <f t="shared" si="31"/>
        <v>1.9263401570308775E-2</v>
      </c>
      <c r="K82" s="54"/>
      <c r="L82" s="34">
        <f t="shared" si="38"/>
        <v>66.938136178130662</v>
      </c>
      <c r="M82" s="34">
        <f t="shared" si="39"/>
        <v>30.426425535513939</v>
      </c>
      <c r="N82" s="34">
        <f t="shared" si="40"/>
        <v>30.426425535513939</v>
      </c>
      <c r="O82" s="34">
        <f t="shared" si="41"/>
        <v>127.79098724915855</v>
      </c>
      <c r="P82" s="43">
        <f t="shared" si="32"/>
        <v>0.3125</v>
      </c>
      <c r="Q82" s="62"/>
      <c r="R82" s="44">
        <f t="shared" si="42"/>
        <v>4.8682280856822366</v>
      </c>
      <c r="S82" s="45">
        <f t="shared" si="43"/>
        <v>0.1600000000000002</v>
      </c>
      <c r="T82" s="68"/>
      <c r="U82" s="42">
        <f t="shared" si="33"/>
        <v>1.25</v>
      </c>
      <c r="V82" s="63"/>
      <c r="W82" s="46">
        <f t="shared" si="44"/>
        <v>0.10000000000000009</v>
      </c>
      <c r="X82" s="46">
        <f t="shared" si="45"/>
        <v>5.0000000000000044E-2</v>
      </c>
      <c r="Y82" s="46">
        <f t="shared" si="46"/>
        <v>0.10000000000000009</v>
      </c>
      <c r="Z82" s="46">
        <f t="shared" si="47"/>
        <v>5.0000000000000044E-2</v>
      </c>
      <c r="AA82" s="46">
        <f t="shared" si="47"/>
        <v>5.0000000000000044E-2</v>
      </c>
      <c r="AB82" s="46">
        <f t="shared" si="52"/>
        <v>5.0000000000000044E-2</v>
      </c>
      <c r="AC82" s="46">
        <f t="shared" si="48"/>
        <v>5.0000000000000044E-2</v>
      </c>
      <c r="AD82" s="46">
        <f t="shared" si="49"/>
        <v>-4.5454545454545525E-2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x14ac:dyDescent="0.3">
      <c r="A83" s="19">
        <f t="shared" si="34"/>
        <v>72</v>
      </c>
      <c r="B83" s="34">
        <f t="shared" si="50"/>
        <v>1737.4433049587751</v>
      </c>
      <c r="C83" s="37">
        <f t="shared" si="35"/>
        <v>63.895493624579274</v>
      </c>
      <c r="D83" s="34">
        <f t="shared" si="36"/>
        <v>3474.8866099175502</v>
      </c>
      <c r="E83" s="54"/>
      <c r="F83" s="34">
        <f t="shared" si="51"/>
        <v>63.895493624579274</v>
      </c>
      <c r="G83" s="37">
        <f t="shared" si="37"/>
        <v>3.861436405684622E-2</v>
      </c>
      <c r="H83" s="55"/>
      <c r="I83" s="36">
        <f t="shared" si="30"/>
        <v>0.5</v>
      </c>
      <c r="J83" s="34">
        <f t="shared" si="31"/>
        <v>1.8387792408022012E-2</v>
      </c>
      <c r="K83" s="54"/>
      <c r="L83" s="34">
        <f t="shared" si="38"/>
        <v>70.285042987037201</v>
      </c>
      <c r="M83" s="34">
        <f t="shared" si="39"/>
        <v>31.947746812289637</v>
      </c>
      <c r="N83" s="34">
        <f t="shared" si="40"/>
        <v>31.947746812289637</v>
      </c>
      <c r="O83" s="34">
        <f t="shared" si="41"/>
        <v>134.18053661161647</v>
      </c>
      <c r="P83" s="43">
        <f t="shared" si="32"/>
        <v>0.3125</v>
      </c>
      <c r="Q83" s="62"/>
      <c r="R83" s="44">
        <f t="shared" si="42"/>
        <v>5.1116394899663433</v>
      </c>
      <c r="S83" s="45">
        <f t="shared" si="43"/>
        <v>0.16000000000000003</v>
      </c>
      <c r="T83" s="68"/>
      <c r="U83" s="42">
        <f t="shared" si="33"/>
        <v>1.25</v>
      </c>
      <c r="V83" s="63"/>
      <c r="W83" s="46">
        <f t="shared" si="44"/>
        <v>0.10000000000000009</v>
      </c>
      <c r="X83" s="46">
        <f t="shared" si="45"/>
        <v>5.0000000000000044E-2</v>
      </c>
      <c r="Y83" s="46">
        <f t="shared" si="46"/>
        <v>0.10000000000000009</v>
      </c>
      <c r="Z83" s="46">
        <f t="shared" si="47"/>
        <v>5.0000000000000044E-2</v>
      </c>
      <c r="AA83" s="46">
        <f t="shared" si="47"/>
        <v>5.0000000000000044E-2</v>
      </c>
      <c r="AB83" s="46">
        <f t="shared" si="52"/>
        <v>5.0000000000000044E-2</v>
      </c>
      <c r="AC83" s="46">
        <f t="shared" si="48"/>
        <v>5.0000000000000044E-2</v>
      </c>
      <c r="AD83" s="46">
        <f t="shared" si="49"/>
        <v>-4.5454545454545525E-2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x14ac:dyDescent="0.3">
      <c r="A84" s="19">
        <f t="shared" si="34"/>
        <v>73</v>
      </c>
      <c r="B84" s="34">
        <f t="shared" si="50"/>
        <v>1911.1876354546528</v>
      </c>
      <c r="C84" s="37">
        <f t="shared" si="35"/>
        <v>67.090268305808237</v>
      </c>
      <c r="D84" s="34">
        <f t="shared" si="36"/>
        <v>3822.3752709093055</v>
      </c>
      <c r="E84" s="54"/>
      <c r="F84" s="34">
        <f t="shared" si="51"/>
        <v>67.090268305808237</v>
      </c>
      <c r="G84" s="37">
        <f t="shared" si="37"/>
        <v>3.6859165690625938E-2</v>
      </c>
      <c r="H84" s="55"/>
      <c r="I84" s="36">
        <f t="shared" si="30"/>
        <v>0.5</v>
      </c>
      <c r="J84" s="34">
        <f t="shared" si="31"/>
        <v>1.7551983662202827E-2</v>
      </c>
      <c r="K84" s="54"/>
      <c r="L84" s="34">
        <f t="shared" si="38"/>
        <v>73.799295136389063</v>
      </c>
      <c r="M84" s="34">
        <f t="shared" si="39"/>
        <v>33.545134152904119</v>
      </c>
      <c r="N84" s="34">
        <f t="shared" si="40"/>
        <v>33.545134152904119</v>
      </c>
      <c r="O84" s="34">
        <f t="shared" si="41"/>
        <v>140.8895634421973</v>
      </c>
      <c r="P84" s="43">
        <f t="shared" si="32"/>
        <v>0.3125</v>
      </c>
      <c r="Q84" s="62"/>
      <c r="R84" s="44">
        <f t="shared" si="42"/>
        <v>5.3672214644646701</v>
      </c>
      <c r="S84" s="45">
        <f t="shared" si="43"/>
        <v>0.16000000000000034</v>
      </c>
      <c r="T84" s="68"/>
      <c r="U84" s="42">
        <f t="shared" si="33"/>
        <v>1.2499999999999998</v>
      </c>
      <c r="V84" s="63"/>
      <c r="W84" s="46">
        <f t="shared" si="44"/>
        <v>0.10000000000000009</v>
      </c>
      <c r="X84" s="46">
        <f t="shared" si="45"/>
        <v>5.0000000000000044E-2</v>
      </c>
      <c r="Y84" s="46">
        <f t="shared" si="46"/>
        <v>0.10000000000000009</v>
      </c>
      <c r="Z84" s="46">
        <f t="shared" si="47"/>
        <v>5.0000000000000044E-2</v>
      </c>
      <c r="AA84" s="46">
        <f t="shared" si="47"/>
        <v>5.0000000000000044E-2</v>
      </c>
      <c r="AB84" s="46">
        <f t="shared" si="52"/>
        <v>5.0000000000000044E-2</v>
      </c>
      <c r="AC84" s="46">
        <f t="shared" si="48"/>
        <v>5.0000000000000044E-2</v>
      </c>
      <c r="AD84" s="46">
        <f t="shared" si="49"/>
        <v>-4.5454545454545414E-2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x14ac:dyDescent="0.3">
      <c r="A85" s="19">
        <f t="shared" si="34"/>
        <v>74</v>
      </c>
      <c r="B85" s="34">
        <f t="shared" si="50"/>
        <v>2102.3063990001183</v>
      </c>
      <c r="C85" s="37">
        <f t="shared" si="35"/>
        <v>70.44478172109865</v>
      </c>
      <c r="D85" s="34">
        <f t="shared" si="36"/>
        <v>4204.6127980002366</v>
      </c>
      <c r="E85" s="54"/>
      <c r="F85" s="34">
        <f t="shared" si="51"/>
        <v>70.44478172109865</v>
      </c>
      <c r="G85" s="37">
        <f t="shared" si="37"/>
        <v>3.5183749068324756E-2</v>
      </c>
      <c r="H85" s="55"/>
      <c r="I85" s="36">
        <f t="shared" si="30"/>
        <v>0.5</v>
      </c>
      <c r="J85" s="34">
        <f t="shared" si="31"/>
        <v>1.6754166223011787E-2</v>
      </c>
      <c r="K85" s="54"/>
      <c r="L85" s="34">
        <f t="shared" si="38"/>
        <v>77.489259893208526</v>
      </c>
      <c r="M85" s="34">
        <f t="shared" si="39"/>
        <v>35.222390860549325</v>
      </c>
      <c r="N85" s="34">
        <f t="shared" si="40"/>
        <v>35.222390860549325</v>
      </c>
      <c r="O85" s="34">
        <f t="shared" si="41"/>
        <v>147.93404161430718</v>
      </c>
      <c r="P85" s="43">
        <f t="shared" si="32"/>
        <v>0.31249999999999994</v>
      </c>
      <c r="Q85" s="62"/>
      <c r="R85" s="44">
        <f t="shared" si="42"/>
        <v>5.6355825376879025</v>
      </c>
      <c r="S85" s="45">
        <f t="shared" si="43"/>
        <v>0.16000000000000031</v>
      </c>
      <c r="T85" s="68"/>
      <c r="U85" s="42">
        <f t="shared" si="33"/>
        <v>1.25</v>
      </c>
      <c r="V85" s="63"/>
      <c r="W85" s="46">
        <f t="shared" si="44"/>
        <v>0.10000000000000009</v>
      </c>
      <c r="X85" s="46">
        <f t="shared" si="45"/>
        <v>5.0000000000000044E-2</v>
      </c>
      <c r="Y85" s="46">
        <f t="shared" si="46"/>
        <v>0.10000000000000009</v>
      </c>
      <c r="Z85" s="46">
        <f t="shared" si="47"/>
        <v>5.0000000000000044E-2</v>
      </c>
      <c r="AA85" s="46">
        <f t="shared" si="47"/>
        <v>5.0000000000000044E-2</v>
      </c>
      <c r="AB85" s="46">
        <f t="shared" si="52"/>
        <v>5.0000000000000266E-2</v>
      </c>
      <c r="AC85" s="46">
        <f t="shared" si="48"/>
        <v>5.0000000000000044E-2</v>
      </c>
      <c r="AD85" s="46">
        <f t="shared" si="49"/>
        <v>-4.5454545454545525E-2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3">
      <c r="A86" s="19">
        <f t="shared" si="34"/>
        <v>75</v>
      </c>
      <c r="B86" s="34">
        <f t="shared" si="50"/>
        <v>2312.5370389001305</v>
      </c>
      <c r="C86" s="37">
        <f t="shared" si="35"/>
        <v>73.967020807153588</v>
      </c>
      <c r="D86" s="34">
        <f t="shared" si="36"/>
        <v>4625.074077800261</v>
      </c>
      <c r="E86" s="54"/>
      <c r="F86" s="34">
        <f t="shared" si="51"/>
        <v>73.967020807153588</v>
      </c>
      <c r="G86" s="37">
        <f t="shared" si="37"/>
        <v>3.3584487747037262E-2</v>
      </c>
      <c r="H86" s="55"/>
      <c r="I86" s="36">
        <f t="shared" si="30"/>
        <v>0.5</v>
      </c>
      <c r="J86" s="34">
        <f t="shared" si="31"/>
        <v>1.5992613212874887E-2</v>
      </c>
      <c r="K86" s="54"/>
      <c r="L86" s="34">
        <f t="shared" si="38"/>
        <v>81.36372288786896</v>
      </c>
      <c r="M86" s="34">
        <f t="shared" si="39"/>
        <v>36.983510403576794</v>
      </c>
      <c r="N86" s="34">
        <f t="shared" si="40"/>
        <v>36.983510403576794</v>
      </c>
      <c r="O86" s="34">
        <f t="shared" si="41"/>
        <v>155.33074369502253</v>
      </c>
      <c r="P86" s="43">
        <f t="shared" si="32"/>
        <v>0.3125</v>
      </c>
      <c r="Q86" s="62"/>
      <c r="R86" s="44">
        <f t="shared" si="42"/>
        <v>5.917361664572276</v>
      </c>
      <c r="S86" s="45">
        <f t="shared" si="43"/>
        <v>0.1599999999999997</v>
      </c>
      <c r="T86" s="68"/>
      <c r="U86" s="42">
        <f t="shared" si="33"/>
        <v>1.25</v>
      </c>
      <c r="V86" s="63"/>
      <c r="W86" s="46">
        <f t="shared" si="44"/>
        <v>0.10000000000000009</v>
      </c>
      <c r="X86" s="46">
        <f t="shared" si="45"/>
        <v>5.0000000000000044E-2</v>
      </c>
      <c r="Y86" s="46">
        <f t="shared" si="46"/>
        <v>0.10000000000000009</v>
      </c>
      <c r="Z86" s="46">
        <f t="shared" si="47"/>
        <v>5.0000000000000044E-2</v>
      </c>
      <c r="AA86" s="46">
        <f t="shared" si="47"/>
        <v>5.0000000000000044E-2</v>
      </c>
      <c r="AB86" s="46">
        <f t="shared" si="52"/>
        <v>5.0000000000000044E-2</v>
      </c>
      <c r="AC86" s="46">
        <f t="shared" si="48"/>
        <v>5.0000000000000044E-2</v>
      </c>
      <c r="AD86" s="46">
        <f t="shared" si="49"/>
        <v>-4.5454545454545636E-2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58" x14ac:dyDescent="0.3">
      <c r="A87" s="19">
        <f t="shared" si="34"/>
        <v>76</v>
      </c>
      <c r="B87" s="34">
        <f t="shared" si="50"/>
        <v>2543.7907427901437</v>
      </c>
      <c r="C87" s="37">
        <f t="shared" si="35"/>
        <v>77.665371847511267</v>
      </c>
      <c r="D87" s="34">
        <f t="shared" si="36"/>
        <v>5087.5814855802873</v>
      </c>
      <c r="E87" s="54"/>
      <c r="F87" s="34">
        <f t="shared" si="51"/>
        <v>77.665371847511267</v>
      </c>
      <c r="G87" s="37">
        <f t="shared" si="37"/>
        <v>3.2057920122171936E-2</v>
      </c>
      <c r="H87" s="55"/>
      <c r="I87" s="36">
        <f t="shared" si="30"/>
        <v>0.5</v>
      </c>
      <c r="J87" s="34">
        <f t="shared" si="31"/>
        <v>1.52656762486533E-2</v>
      </c>
      <c r="K87" s="54"/>
      <c r="L87" s="34">
        <f t="shared" si="38"/>
        <v>85.431909032262396</v>
      </c>
      <c r="M87" s="34">
        <f t="shared" si="39"/>
        <v>38.832685923755633</v>
      </c>
      <c r="N87" s="34">
        <f t="shared" si="40"/>
        <v>38.832685923755633</v>
      </c>
      <c r="O87" s="34">
        <f t="shared" si="41"/>
        <v>163.09728087977368</v>
      </c>
      <c r="P87" s="43">
        <f t="shared" si="32"/>
        <v>0.3125</v>
      </c>
      <c r="Q87" s="62"/>
      <c r="R87" s="44">
        <f t="shared" si="42"/>
        <v>6.2132297478009235</v>
      </c>
      <c r="S87" s="45">
        <f t="shared" si="43"/>
        <v>0.16000000000000056</v>
      </c>
      <c r="T87" s="68"/>
      <c r="U87" s="42">
        <f t="shared" si="33"/>
        <v>1.25</v>
      </c>
      <c r="V87" s="63"/>
      <c r="W87" s="46">
        <f t="shared" si="44"/>
        <v>0.10000000000000009</v>
      </c>
      <c r="X87" s="46">
        <f t="shared" si="45"/>
        <v>5.0000000000000044E-2</v>
      </c>
      <c r="Y87" s="46">
        <f t="shared" si="46"/>
        <v>0.10000000000000009</v>
      </c>
      <c r="Z87" s="46">
        <f t="shared" si="47"/>
        <v>4.9999999999999822E-2</v>
      </c>
      <c r="AA87" s="46">
        <f t="shared" si="47"/>
        <v>5.0000000000000044E-2</v>
      </c>
      <c r="AB87" s="46">
        <f t="shared" si="52"/>
        <v>5.0000000000000044E-2</v>
      </c>
      <c r="AC87" s="46">
        <f t="shared" si="48"/>
        <v>5.0000000000000044E-2</v>
      </c>
      <c r="AD87" s="46">
        <f t="shared" si="49"/>
        <v>-4.5454545454545303E-2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x14ac:dyDescent="0.3">
      <c r="A88" s="19">
        <f t="shared" si="34"/>
        <v>77</v>
      </c>
      <c r="B88" s="34">
        <f t="shared" si="50"/>
        <v>2798.1698170691584</v>
      </c>
      <c r="C88" s="37">
        <f t="shared" si="35"/>
        <v>81.548640439886839</v>
      </c>
      <c r="D88" s="34">
        <f t="shared" si="36"/>
        <v>5596.3396341383168</v>
      </c>
      <c r="E88" s="54"/>
      <c r="F88" s="34">
        <f t="shared" si="51"/>
        <v>81.548640439886839</v>
      </c>
      <c r="G88" s="37">
        <f t="shared" si="37"/>
        <v>3.0600741934800484E-2</v>
      </c>
      <c r="H88" s="55"/>
      <c r="I88" s="36">
        <f t="shared" si="30"/>
        <v>0.5</v>
      </c>
      <c r="J88" s="34">
        <f t="shared" si="31"/>
        <v>1.4571781873714515E-2</v>
      </c>
      <c r="K88" s="54"/>
      <c r="L88" s="34">
        <f t="shared" si="38"/>
        <v>89.703504483875534</v>
      </c>
      <c r="M88" s="34">
        <f t="shared" si="39"/>
        <v>40.774320219943419</v>
      </c>
      <c r="N88" s="34">
        <f t="shared" si="40"/>
        <v>40.774320219943419</v>
      </c>
      <c r="O88" s="34">
        <f t="shared" si="41"/>
        <v>171.25214492376239</v>
      </c>
      <c r="P88" s="43">
        <f t="shared" si="32"/>
        <v>0.3125</v>
      </c>
      <c r="Q88" s="62"/>
      <c r="R88" s="44">
        <f t="shared" si="42"/>
        <v>6.5238912351909519</v>
      </c>
      <c r="S88" s="45">
        <f t="shared" si="43"/>
        <v>0.16000000000000011</v>
      </c>
      <c r="T88" s="68"/>
      <c r="U88" s="42">
        <f t="shared" si="33"/>
        <v>1.25</v>
      </c>
      <c r="V88" s="63"/>
      <c r="W88" s="46">
        <f t="shared" si="44"/>
        <v>0.10000000000000009</v>
      </c>
      <c r="X88" s="46">
        <f t="shared" si="45"/>
        <v>5.0000000000000044E-2</v>
      </c>
      <c r="Y88" s="46">
        <f t="shared" si="46"/>
        <v>0.10000000000000009</v>
      </c>
      <c r="Z88" s="46">
        <f t="shared" si="47"/>
        <v>5.0000000000000266E-2</v>
      </c>
      <c r="AA88" s="46">
        <f t="shared" si="47"/>
        <v>5.0000000000000044E-2</v>
      </c>
      <c r="AB88" s="46">
        <f t="shared" si="52"/>
        <v>5.0000000000000266E-2</v>
      </c>
      <c r="AC88" s="46">
        <f t="shared" si="48"/>
        <v>5.0000000000000266E-2</v>
      </c>
      <c r="AD88" s="46">
        <f t="shared" si="49"/>
        <v>-4.5454545454545414E-2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x14ac:dyDescent="0.3">
      <c r="A89" s="19">
        <f t="shared" si="34"/>
        <v>78</v>
      </c>
      <c r="B89" s="34">
        <f t="shared" si="50"/>
        <v>3077.9867987760745</v>
      </c>
      <c r="C89" s="37">
        <f t="shared" si="35"/>
        <v>85.626072461881179</v>
      </c>
      <c r="D89" s="34">
        <f t="shared" si="36"/>
        <v>6155.9735975521489</v>
      </c>
      <c r="E89" s="54"/>
      <c r="F89" s="34">
        <f t="shared" si="51"/>
        <v>85.626072461881179</v>
      </c>
      <c r="G89" s="37">
        <f t="shared" si="37"/>
        <v>2.920979911958228E-2</v>
      </c>
      <c r="H89" s="55"/>
      <c r="I89" s="36">
        <f t="shared" si="30"/>
        <v>0.5</v>
      </c>
      <c r="J89" s="34">
        <f t="shared" si="31"/>
        <v>1.3909428152182034E-2</v>
      </c>
      <c r="K89" s="54"/>
      <c r="L89" s="34">
        <f t="shared" si="38"/>
        <v>94.188679708069316</v>
      </c>
      <c r="M89" s="34">
        <f t="shared" si="39"/>
        <v>42.81303623094059</v>
      </c>
      <c r="N89" s="34">
        <f t="shared" si="40"/>
        <v>42.81303623094059</v>
      </c>
      <c r="O89" s="34">
        <f t="shared" si="41"/>
        <v>179.81475216995048</v>
      </c>
      <c r="P89" s="43">
        <f t="shared" si="32"/>
        <v>0.3125</v>
      </c>
      <c r="Q89" s="62"/>
      <c r="R89" s="44">
        <f t="shared" si="42"/>
        <v>6.8500857969505091</v>
      </c>
      <c r="S89" s="45">
        <f t="shared" si="43"/>
        <v>0.16000000000000034</v>
      </c>
      <c r="T89" s="68"/>
      <c r="U89" s="42">
        <f t="shared" si="33"/>
        <v>1.2499999999999998</v>
      </c>
      <c r="V89" s="63"/>
      <c r="W89" s="46">
        <f t="shared" si="44"/>
        <v>0.10000000000000009</v>
      </c>
      <c r="X89" s="46">
        <f t="shared" si="45"/>
        <v>5.0000000000000044E-2</v>
      </c>
      <c r="Y89" s="46">
        <f t="shared" si="46"/>
        <v>0.10000000000000009</v>
      </c>
      <c r="Z89" s="46">
        <f t="shared" si="47"/>
        <v>5.0000000000000044E-2</v>
      </c>
      <c r="AA89" s="46">
        <f t="shared" si="47"/>
        <v>5.0000000000000044E-2</v>
      </c>
      <c r="AB89" s="46">
        <f t="shared" si="52"/>
        <v>5.0000000000000044E-2</v>
      </c>
      <c r="AC89" s="46">
        <f t="shared" si="48"/>
        <v>4.9999999999999822E-2</v>
      </c>
      <c r="AD89" s="46">
        <f t="shared" si="49"/>
        <v>-4.5454545454545525E-2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x14ac:dyDescent="0.3">
      <c r="A90" s="19">
        <f t="shared" si="34"/>
        <v>79</v>
      </c>
      <c r="B90" s="34">
        <f t="shared" si="50"/>
        <v>3385.7854786536823</v>
      </c>
      <c r="C90" s="37">
        <f t="shared" si="35"/>
        <v>89.90737608497524</v>
      </c>
      <c r="D90" s="34">
        <f t="shared" si="36"/>
        <v>6771.5709573073646</v>
      </c>
      <c r="E90" s="54"/>
      <c r="F90" s="34">
        <f t="shared" si="51"/>
        <v>89.90737608497524</v>
      </c>
      <c r="G90" s="37">
        <f t="shared" si="37"/>
        <v>2.788208097778308E-2</v>
      </c>
      <c r="H90" s="55"/>
      <c r="I90" s="36">
        <f t="shared" si="30"/>
        <v>0.5</v>
      </c>
      <c r="J90" s="34">
        <f t="shared" si="31"/>
        <v>1.327718141799194E-2</v>
      </c>
      <c r="K90" s="54"/>
      <c r="L90" s="34">
        <f t="shared" si="38"/>
        <v>98.898113693472794</v>
      </c>
      <c r="M90" s="34">
        <f t="shared" si="39"/>
        <v>44.95368804248762</v>
      </c>
      <c r="N90" s="34">
        <f t="shared" si="40"/>
        <v>44.95368804248762</v>
      </c>
      <c r="O90" s="34">
        <f t="shared" si="41"/>
        <v>188.80548977844802</v>
      </c>
      <c r="P90" s="43">
        <f t="shared" si="32"/>
        <v>0.31249999999999994</v>
      </c>
      <c r="Q90" s="62"/>
      <c r="R90" s="44">
        <f t="shared" si="42"/>
        <v>7.1925900867980133</v>
      </c>
      <c r="S90" s="45">
        <f t="shared" si="43"/>
        <v>0.15999999999999986</v>
      </c>
      <c r="T90" s="68"/>
      <c r="U90" s="42">
        <f t="shared" si="33"/>
        <v>1.25</v>
      </c>
      <c r="V90" s="63"/>
      <c r="W90" s="46">
        <f t="shared" si="44"/>
        <v>0.10000000000000009</v>
      </c>
      <c r="X90" s="46">
        <f t="shared" si="45"/>
        <v>5.0000000000000044E-2</v>
      </c>
      <c r="Y90" s="46">
        <f t="shared" si="46"/>
        <v>0.10000000000000009</v>
      </c>
      <c r="Z90" s="46">
        <f t="shared" si="47"/>
        <v>5.0000000000000044E-2</v>
      </c>
      <c r="AA90" s="46">
        <f t="shared" si="47"/>
        <v>5.0000000000000044E-2</v>
      </c>
      <c r="AB90" s="46">
        <f t="shared" si="52"/>
        <v>5.0000000000000044E-2</v>
      </c>
      <c r="AC90" s="46">
        <f t="shared" si="48"/>
        <v>5.0000000000000044E-2</v>
      </c>
      <c r="AD90" s="46">
        <f t="shared" si="49"/>
        <v>-4.5454545454545636E-2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x14ac:dyDescent="0.3">
      <c r="A91" s="19">
        <f t="shared" si="34"/>
        <v>80</v>
      </c>
      <c r="B91" s="34">
        <f t="shared" si="50"/>
        <v>3724.3640265190506</v>
      </c>
      <c r="C91" s="37">
        <f t="shared" si="35"/>
        <v>94.40274488922401</v>
      </c>
      <c r="D91" s="34">
        <f t="shared" si="36"/>
        <v>7448.7280530381013</v>
      </c>
      <c r="E91" s="54"/>
      <c r="F91" s="34">
        <f t="shared" si="51"/>
        <v>94.40274488922401</v>
      </c>
      <c r="G91" s="37">
        <f t="shared" si="37"/>
        <v>2.661471366061112E-2</v>
      </c>
      <c r="H91" s="55"/>
      <c r="I91" s="36">
        <f t="shared" si="30"/>
        <v>0.5</v>
      </c>
      <c r="J91" s="34">
        <f t="shared" si="31"/>
        <v>1.2673673171719581E-2</v>
      </c>
      <c r="K91" s="54"/>
      <c r="L91" s="34">
        <f t="shared" si="38"/>
        <v>103.84301937814642</v>
      </c>
      <c r="M91" s="34">
        <f t="shared" si="39"/>
        <v>47.201372444612005</v>
      </c>
      <c r="N91" s="34">
        <f t="shared" si="40"/>
        <v>47.201372444612005</v>
      </c>
      <c r="O91" s="34">
        <f t="shared" si="41"/>
        <v>198.24576426737042</v>
      </c>
      <c r="P91" s="43">
        <f t="shared" si="32"/>
        <v>0.3125</v>
      </c>
      <c r="Q91" s="62"/>
      <c r="R91" s="44">
        <f t="shared" si="42"/>
        <v>7.5522195911379129</v>
      </c>
      <c r="S91" s="45">
        <f t="shared" si="43"/>
        <v>0.15999999999999984</v>
      </c>
      <c r="T91" s="68"/>
      <c r="U91" s="42">
        <f t="shared" si="33"/>
        <v>1.25</v>
      </c>
      <c r="V91" s="63"/>
      <c r="W91" s="46">
        <f t="shared" si="44"/>
        <v>0.10000000000000009</v>
      </c>
      <c r="X91" s="46">
        <f t="shared" si="45"/>
        <v>5.0000000000000044E-2</v>
      </c>
      <c r="Y91" s="46">
        <f t="shared" si="46"/>
        <v>0.10000000000000009</v>
      </c>
      <c r="Z91" s="46">
        <f t="shared" si="47"/>
        <v>4.9999999999999822E-2</v>
      </c>
      <c r="AA91" s="46">
        <f t="shared" si="47"/>
        <v>5.0000000000000044E-2</v>
      </c>
      <c r="AB91" s="46">
        <f t="shared" si="52"/>
        <v>5.0000000000000044E-2</v>
      </c>
      <c r="AC91" s="46">
        <f t="shared" si="48"/>
        <v>5.0000000000000044E-2</v>
      </c>
      <c r="AD91" s="46">
        <f t="shared" si="49"/>
        <v>-4.5454545454545525E-2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x14ac:dyDescent="0.3">
      <c r="A92" s="19">
        <f t="shared" si="34"/>
        <v>81</v>
      </c>
      <c r="B92" s="34">
        <f t="shared" si="50"/>
        <v>4096.8004291709558</v>
      </c>
      <c r="C92" s="37">
        <f t="shared" si="35"/>
        <v>99.122882133685209</v>
      </c>
      <c r="D92" s="34">
        <f t="shared" si="36"/>
        <v>8193.6008583419116</v>
      </c>
      <c r="E92" s="54"/>
      <c r="F92" s="34">
        <f t="shared" si="51"/>
        <v>99.122882133685209</v>
      </c>
      <c r="G92" s="37">
        <f t="shared" si="37"/>
        <v>2.5404953948765158E-2</v>
      </c>
      <c r="H92" s="55"/>
      <c r="I92" s="36">
        <f t="shared" si="30"/>
        <v>0.5</v>
      </c>
      <c r="J92" s="34">
        <f t="shared" si="31"/>
        <v>1.20975971184596E-2</v>
      </c>
      <c r="K92" s="54"/>
      <c r="L92" s="34">
        <f t="shared" si="38"/>
        <v>109.03517034705374</v>
      </c>
      <c r="M92" s="34">
        <f t="shared" si="39"/>
        <v>49.561441066842605</v>
      </c>
      <c r="N92" s="34">
        <f t="shared" si="40"/>
        <v>49.561441066842605</v>
      </c>
      <c r="O92" s="34">
        <f t="shared" si="41"/>
        <v>208.15805248073895</v>
      </c>
      <c r="P92" s="43">
        <f t="shared" si="32"/>
        <v>0.3125</v>
      </c>
      <c r="Q92" s="62"/>
      <c r="R92" s="44">
        <f t="shared" si="42"/>
        <v>7.9298305706948184</v>
      </c>
      <c r="S92" s="45">
        <f t="shared" si="43"/>
        <v>0.16000000000000003</v>
      </c>
      <c r="T92" s="68"/>
      <c r="U92" s="42">
        <f t="shared" si="33"/>
        <v>1.25</v>
      </c>
      <c r="V92" s="63"/>
      <c r="W92" s="46">
        <f t="shared" si="44"/>
        <v>0.10000000000000009</v>
      </c>
      <c r="X92" s="46">
        <f t="shared" si="45"/>
        <v>5.0000000000000044E-2</v>
      </c>
      <c r="Y92" s="46">
        <f t="shared" si="46"/>
        <v>0.10000000000000009</v>
      </c>
      <c r="Z92" s="46">
        <f t="shared" si="47"/>
        <v>4.9999999999999822E-2</v>
      </c>
      <c r="AA92" s="46">
        <f t="shared" si="47"/>
        <v>5.0000000000000044E-2</v>
      </c>
      <c r="AB92" s="46">
        <f t="shared" si="52"/>
        <v>5.0000000000000044E-2</v>
      </c>
      <c r="AC92" s="46">
        <f t="shared" si="48"/>
        <v>5.0000000000000044E-2</v>
      </c>
      <c r="AD92" s="46">
        <f t="shared" si="49"/>
        <v>-4.5454545454545525E-2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x14ac:dyDescent="0.3">
      <c r="A93" s="19">
        <f t="shared" si="34"/>
        <v>82</v>
      </c>
      <c r="B93" s="34">
        <f t="shared" si="50"/>
        <v>4506.480472088052</v>
      </c>
      <c r="C93" s="37">
        <f t="shared" si="35"/>
        <v>104.07902624036947</v>
      </c>
      <c r="D93" s="34">
        <f t="shared" si="36"/>
        <v>9012.960944176104</v>
      </c>
      <c r="E93" s="54"/>
      <c r="F93" s="34">
        <f t="shared" si="51"/>
        <v>104.07902624036947</v>
      </c>
      <c r="G93" s="37">
        <f t="shared" si="37"/>
        <v>2.4250183314730375E-2</v>
      </c>
      <c r="H93" s="55"/>
      <c r="I93" s="36">
        <f t="shared" si="30"/>
        <v>0.5</v>
      </c>
      <c r="J93" s="34">
        <f t="shared" si="31"/>
        <v>1.1547706340347798E-2</v>
      </c>
      <c r="K93" s="54"/>
      <c r="L93" s="34">
        <f t="shared" si="38"/>
        <v>114.48692886440642</v>
      </c>
      <c r="M93" s="34">
        <f t="shared" si="39"/>
        <v>52.039513120184736</v>
      </c>
      <c r="N93" s="34">
        <f t="shared" si="40"/>
        <v>52.039513120184736</v>
      </c>
      <c r="O93" s="34">
        <f t="shared" si="41"/>
        <v>218.56595510477587</v>
      </c>
      <c r="P93" s="43">
        <f t="shared" si="32"/>
        <v>0.3125</v>
      </c>
      <c r="Q93" s="62"/>
      <c r="R93" s="44">
        <f t="shared" si="42"/>
        <v>8.3263220992295786</v>
      </c>
      <c r="S93" s="45">
        <f t="shared" si="43"/>
        <v>0.16000000000000039</v>
      </c>
      <c r="T93" s="68"/>
      <c r="U93" s="42">
        <f t="shared" si="33"/>
        <v>1.2499999999999996</v>
      </c>
      <c r="V93" s="63"/>
      <c r="W93" s="46">
        <f t="shared" si="44"/>
        <v>0.10000000000000009</v>
      </c>
      <c r="X93" s="46">
        <f t="shared" si="45"/>
        <v>5.0000000000000044E-2</v>
      </c>
      <c r="Y93" s="46">
        <f t="shared" si="46"/>
        <v>0.10000000000000009</v>
      </c>
      <c r="Z93" s="46">
        <f t="shared" si="47"/>
        <v>5.0000000000000044E-2</v>
      </c>
      <c r="AA93" s="46">
        <f t="shared" si="47"/>
        <v>5.0000000000000044E-2</v>
      </c>
      <c r="AB93" s="46">
        <f t="shared" si="52"/>
        <v>4.9999999999999822E-2</v>
      </c>
      <c r="AC93" s="46">
        <f t="shared" si="48"/>
        <v>4.9999999999999822E-2</v>
      </c>
      <c r="AD93" s="46">
        <f t="shared" si="49"/>
        <v>-4.5454545454545525E-2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x14ac:dyDescent="0.3">
      <c r="A94" s="19">
        <f t="shared" si="34"/>
        <v>83</v>
      </c>
      <c r="B94" s="34">
        <f t="shared" si="50"/>
        <v>4957.128519296858</v>
      </c>
      <c r="C94" s="37">
        <f t="shared" si="35"/>
        <v>109.28297755238795</v>
      </c>
      <c r="D94" s="34">
        <f t="shared" si="36"/>
        <v>9914.2570385937161</v>
      </c>
      <c r="E94" s="54"/>
      <c r="F94" s="34">
        <f t="shared" si="51"/>
        <v>109.28297755238795</v>
      </c>
      <c r="G94" s="37">
        <f t="shared" si="37"/>
        <v>2.3147902254969904E-2</v>
      </c>
      <c r="H94" s="55"/>
      <c r="I94" s="36">
        <f t="shared" si="30"/>
        <v>0.5</v>
      </c>
      <c r="J94" s="34">
        <f t="shared" si="31"/>
        <v>1.1022810597604715E-2</v>
      </c>
      <c r="K94" s="54"/>
      <c r="L94" s="34">
        <f t="shared" si="38"/>
        <v>120.21127530762676</v>
      </c>
      <c r="M94" s="34">
        <f t="shared" si="39"/>
        <v>54.641488776193974</v>
      </c>
      <c r="N94" s="34">
        <f t="shared" si="40"/>
        <v>54.641488776193974</v>
      </c>
      <c r="O94" s="34">
        <f t="shared" si="41"/>
        <v>229.49425286001471</v>
      </c>
      <c r="P94" s="43">
        <f t="shared" si="32"/>
        <v>0.31249999999999994</v>
      </c>
      <c r="Q94" s="62"/>
      <c r="R94" s="44">
        <f t="shared" si="42"/>
        <v>8.7426382041910529</v>
      </c>
      <c r="S94" s="45">
        <f t="shared" si="43"/>
        <v>0.16000000000000031</v>
      </c>
      <c r="T94" s="68"/>
      <c r="U94" s="42">
        <f t="shared" si="33"/>
        <v>1.2499999999999998</v>
      </c>
      <c r="V94" s="63"/>
      <c r="W94" s="46">
        <f t="shared" si="44"/>
        <v>0.10000000000000009</v>
      </c>
      <c r="X94" s="46">
        <f t="shared" si="45"/>
        <v>5.0000000000000044E-2</v>
      </c>
      <c r="Y94" s="46">
        <f t="shared" si="46"/>
        <v>0.10000000000000009</v>
      </c>
      <c r="Z94" s="46">
        <f t="shared" si="47"/>
        <v>5.0000000000000266E-2</v>
      </c>
      <c r="AA94" s="46">
        <f t="shared" si="47"/>
        <v>5.0000000000000044E-2</v>
      </c>
      <c r="AB94" s="46">
        <f t="shared" si="52"/>
        <v>5.0000000000000266E-2</v>
      </c>
      <c r="AC94" s="46">
        <f t="shared" si="48"/>
        <v>5.0000000000000266E-2</v>
      </c>
      <c r="AD94" s="46">
        <f t="shared" si="49"/>
        <v>-4.5454545454545414E-2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x14ac:dyDescent="0.3">
      <c r="A95" s="19">
        <f t="shared" si="34"/>
        <v>84</v>
      </c>
      <c r="B95" s="34">
        <f t="shared" si="50"/>
        <v>5452.8413712265447</v>
      </c>
      <c r="C95" s="37">
        <f t="shared" si="35"/>
        <v>114.74712643000736</v>
      </c>
      <c r="D95" s="34">
        <f t="shared" si="36"/>
        <v>10905.682742453089</v>
      </c>
      <c r="E95" s="54"/>
      <c r="F95" s="34">
        <f t="shared" si="51"/>
        <v>114.74712643000736</v>
      </c>
      <c r="G95" s="37">
        <f t="shared" si="37"/>
        <v>2.2095724879743997E-2</v>
      </c>
      <c r="H95" s="55"/>
      <c r="I95" s="36">
        <f t="shared" si="30"/>
        <v>0.5</v>
      </c>
      <c r="J95" s="34">
        <f t="shared" si="31"/>
        <v>1.0521773752259045E-2</v>
      </c>
      <c r="K95" s="54"/>
      <c r="L95" s="34">
        <f t="shared" si="38"/>
        <v>126.22183907300811</v>
      </c>
      <c r="M95" s="34">
        <f t="shared" si="39"/>
        <v>57.373563215003678</v>
      </c>
      <c r="N95" s="34">
        <f t="shared" si="40"/>
        <v>57.373563215003678</v>
      </c>
      <c r="O95" s="34">
        <f t="shared" si="41"/>
        <v>240.96896550301548</v>
      </c>
      <c r="P95" s="43">
        <f t="shared" si="32"/>
        <v>0.31249999999999994</v>
      </c>
      <c r="Q95" s="62"/>
      <c r="R95" s="44">
        <f t="shared" si="42"/>
        <v>9.1797701144006041</v>
      </c>
      <c r="S95" s="45">
        <f t="shared" si="43"/>
        <v>0.16000000000000028</v>
      </c>
      <c r="T95" s="68"/>
      <c r="U95" s="42">
        <f t="shared" si="33"/>
        <v>1.2499999999999998</v>
      </c>
      <c r="V95" s="63"/>
      <c r="W95" s="46">
        <f t="shared" si="44"/>
        <v>0.10000000000000009</v>
      </c>
      <c r="X95" s="46">
        <f t="shared" si="45"/>
        <v>5.0000000000000044E-2</v>
      </c>
      <c r="Y95" s="46">
        <f t="shared" si="46"/>
        <v>0.10000000000000009</v>
      </c>
      <c r="Z95" s="46">
        <f t="shared" si="47"/>
        <v>5.0000000000000044E-2</v>
      </c>
      <c r="AA95" s="46">
        <f t="shared" si="47"/>
        <v>5.0000000000000044E-2</v>
      </c>
      <c r="AB95" s="46">
        <f t="shared" si="52"/>
        <v>5.0000000000000044E-2</v>
      </c>
      <c r="AC95" s="46">
        <f t="shared" si="48"/>
        <v>5.0000000000000044E-2</v>
      </c>
      <c r="AD95" s="46">
        <f t="shared" si="49"/>
        <v>-4.5454545454545525E-2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x14ac:dyDescent="0.3">
      <c r="A96" s="19">
        <f t="shared" si="34"/>
        <v>85</v>
      </c>
      <c r="B96" s="34">
        <f t="shared" si="50"/>
        <v>5998.1255083491997</v>
      </c>
      <c r="C96" s="37">
        <f t="shared" si="35"/>
        <v>120.48448275150773</v>
      </c>
      <c r="D96" s="34">
        <f t="shared" si="36"/>
        <v>11996.251016698399</v>
      </c>
      <c r="E96" s="54"/>
      <c r="F96" s="34">
        <f t="shared" si="51"/>
        <v>120.48448275150773</v>
      </c>
      <c r="G96" s="37">
        <f t="shared" si="37"/>
        <v>2.109137374884654E-2</v>
      </c>
      <c r="H96" s="55"/>
      <c r="I96" s="36">
        <f t="shared" si="30"/>
        <v>0.5</v>
      </c>
      <c r="J96" s="34">
        <f t="shared" si="31"/>
        <v>1.0043511308974542E-2</v>
      </c>
      <c r="K96" s="54"/>
      <c r="L96" s="34">
        <f t="shared" si="38"/>
        <v>132.53293102665853</v>
      </c>
      <c r="M96" s="34">
        <f t="shared" si="39"/>
        <v>60.242241375753864</v>
      </c>
      <c r="N96" s="34">
        <f t="shared" si="40"/>
        <v>60.242241375753864</v>
      </c>
      <c r="O96" s="34">
        <f t="shared" si="41"/>
        <v>253.01741377816626</v>
      </c>
      <c r="P96" s="43">
        <f t="shared" si="32"/>
        <v>0.31249999999999994</v>
      </c>
      <c r="Q96" s="62"/>
      <c r="R96" s="44">
        <f t="shared" si="42"/>
        <v>9.6387586201205835</v>
      </c>
      <c r="S96" s="45">
        <f t="shared" si="43"/>
        <v>0.15999999999999942</v>
      </c>
      <c r="T96" s="68"/>
      <c r="U96" s="42">
        <f t="shared" si="33"/>
        <v>1.2500000000000002</v>
      </c>
      <c r="V96" s="63"/>
      <c r="W96" s="46">
        <f t="shared" si="44"/>
        <v>0.10000000000000009</v>
      </c>
      <c r="X96" s="46">
        <f t="shared" si="45"/>
        <v>5.0000000000000044E-2</v>
      </c>
      <c r="Y96" s="46">
        <f t="shared" si="46"/>
        <v>0.10000000000000009</v>
      </c>
      <c r="Z96" s="46">
        <f t="shared" si="47"/>
        <v>5.0000000000000044E-2</v>
      </c>
      <c r="AA96" s="46">
        <f t="shared" si="47"/>
        <v>5.0000000000000044E-2</v>
      </c>
      <c r="AB96" s="46">
        <f t="shared" si="52"/>
        <v>5.0000000000000044E-2</v>
      </c>
      <c r="AC96" s="46">
        <f t="shared" si="48"/>
        <v>5.0000000000000044E-2</v>
      </c>
      <c r="AD96" s="46">
        <f t="shared" si="49"/>
        <v>-4.5454545454545525E-2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x14ac:dyDescent="0.3">
      <c r="A97" s="19">
        <f t="shared" si="34"/>
        <v>86</v>
      </c>
      <c r="B97" s="34">
        <f t="shared" si="50"/>
        <v>6597.93805918412</v>
      </c>
      <c r="C97" s="37">
        <f t="shared" si="35"/>
        <v>126.50870688908311</v>
      </c>
      <c r="D97" s="34">
        <f t="shared" si="36"/>
        <v>13195.87611836824</v>
      </c>
      <c r="E97" s="54"/>
      <c r="F97" s="34">
        <f t="shared" si="51"/>
        <v>126.50870688908311</v>
      </c>
      <c r="G97" s="37">
        <f t="shared" si="37"/>
        <v>2.0132674942080788E-2</v>
      </c>
      <c r="H97" s="55"/>
      <c r="I97" s="36">
        <f t="shared" si="30"/>
        <v>0.5</v>
      </c>
      <c r="J97" s="34">
        <f t="shared" si="31"/>
        <v>9.5869880676575179E-3</v>
      </c>
      <c r="K97" s="54"/>
      <c r="L97" s="34">
        <f t="shared" si="38"/>
        <v>139.15957757799143</v>
      </c>
      <c r="M97" s="34">
        <f t="shared" si="39"/>
        <v>63.254353444541557</v>
      </c>
      <c r="N97" s="34">
        <f t="shared" si="40"/>
        <v>63.254353444541557</v>
      </c>
      <c r="O97" s="34">
        <f t="shared" si="41"/>
        <v>265.66828446707456</v>
      </c>
      <c r="P97" s="43">
        <f t="shared" si="32"/>
        <v>0.3125</v>
      </c>
      <c r="Q97" s="62"/>
      <c r="R97" s="44">
        <f t="shared" si="42"/>
        <v>10.120696551126663</v>
      </c>
      <c r="S97" s="45">
        <f t="shared" si="43"/>
        <v>0.16000000000000023</v>
      </c>
      <c r="T97" s="68"/>
      <c r="U97" s="42">
        <f t="shared" si="33"/>
        <v>1.25</v>
      </c>
      <c r="V97" s="63"/>
      <c r="W97" s="46">
        <f t="shared" si="44"/>
        <v>0.10000000000000009</v>
      </c>
      <c r="X97" s="46">
        <f t="shared" si="45"/>
        <v>5.0000000000000044E-2</v>
      </c>
      <c r="Y97" s="46">
        <f t="shared" si="46"/>
        <v>0.10000000000000009</v>
      </c>
      <c r="Z97" s="46">
        <f t="shared" si="47"/>
        <v>4.9999999999999822E-2</v>
      </c>
      <c r="AA97" s="46">
        <f t="shared" si="47"/>
        <v>5.0000000000000044E-2</v>
      </c>
      <c r="AB97" s="46">
        <f t="shared" si="52"/>
        <v>4.9999999999999822E-2</v>
      </c>
      <c r="AC97" s="46">
        <f t="shared" si="48"/>
        <v>5.0000000000000044E-2</v>
      </c>
      <c r="AD97" s="46">
        <f t="shared" si="49"/>
        <v>-4.5454545454545525E-2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3">
      <c r="A98" s="19">
        <f t="shared" si="34"/>
        <v>87</v>
      </c>
      <c r="B98" s="34">
        <f t="shared" si="50"/>
        <v>7257.7318651025325</v>
      </c>
      <c r="C98" s="37">
        <f t="shared" si="35"/>
        <v>132.83414223353728</v>
      </c>
      <c r="D98" s="34">
        <f t="shared" si="36"/>
        <v>14515.463730205065</v>
      </c>
      <c r="E98" s="54"/>
      <c r="F98" s="34">
        <f t="shared" si="51"/>
        <v>132.83414223353728</v>
      </c>
      <c r="G98" s="37">
        <f t="shared" si="37"/>
        <v>1.921755335380439E-2</v>
      </c>
      <c r="H98" s="55"/>
      <c r="I98" s="36">
        <f t="shared" si="30"/>
        <v>0.5</v>
      </c>
      <c r="J98" s="34">
        <f t="shared" si="31"/>
        <v>9.1512158827639946E-3</v>
      </c>
      <c r="K98" s="54"/>
      <c r="L98" s="34">
        <f t="shared" si="38"/>
        <v>146.11755645689101</v>
      </c>
      <c r="M98" s="34">
        <f t="shared" si="39"/>
        <v>66.417071116768639</v>
      </c>
      <c r="N98" s="34">
        <f t="shared" si="40"/>
        <v>66.417071116768639</v>
      </c>
      <c r="O98" s="34">
        <f t="shared" si="41"/>
        <v>278.95169869042826</v>
      </c>
      <c r="P98" s="43">
        <f t="shared" si="32"/>
        <v>0.3125</v>
      </c>
      <c r="Q98" s="62"/>
      <c r="R98" s="44">
        <f t="shared" si="42"/>
        <v>10.626731378683033</v>
      </c>
      <c r="S98" s="45">
        <f t="shared" si="43"/>
        <v>0.16000000000000075</v>
      </c>
      <c r="T98" s="68"/>
      <c r="U98" s="42">
        <f t="shared" si="33"/>
        <v>1.2499999999999996</v>
      </c>
      <c r="V98" s="63"/>
      <c r="W98" s="46">
        <f t="shared" si="44"/>
        <v>0.10000000000000009</v>
      </c>
      <c r="X98" s="46">
        <f t="shared" si="45"/>
        <v>5.0000000000000044E-2</v>
      </c>
      <c r="Y98" s="46">
        <f t="shared" si="46"/>
        <v>0.10000000000000009</v>
      </c>
      <c r="Z98" s="46">
        <f t="shared" si="47"/>
        <v>5.0000000000000044E-2</v>
      </c>
      <c r="AA98" s="46">
        <f t="shared" si="47"/>
        <v>5.0000000000000044E-2</v>
      </c>
      <c r="AB98" s="46">
        <f t="shared" si="52"/>
        <v>5.0000000000000044E-2</v>
      </c>
      <c r="AC98" s="46">
        <f t="shared" si="48"/>
        <v>4.9999999999999822E-2</v>
      </c>
      <c r="AD98" s="46">
        <f t="shared" si="49"/>
        <v>-4.5454545454545414E-2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</row>
    <row r="99" spans="1:58" x14ac:dyDescent="0.3">
      <c r="A99" s="19">
        <f t="shared" si="34"/>
        <v>88</v>
      </c>
      <c r="B99" s="34">
        <f t="shared" si="50"/>
        <v>7983.5050516127867</v>
      </c>
      <c r="C99" s="37">
        <f t="shared" si="35"/>
        <v>139.47584934521416</v>
      </c>
      <c r="D99" s="34">
        <f t="shared" si="36"/>
        <v>15967.010103225573</v>
      </c>
      <c r="E99" s="54"/>
      <c r="F99" s="34">
        <f t="shared" si="51"/>
        <v>139.47584934521416</v>
      </c>
      <c r="G99" s="37">
        <f t="shared" si="37"/>
        <v>1.8344028201358734E-2</v>
      </c>
      <c r="H99" s="55"/>
      <c r="I99" s="36">
        <f t="shared" si="30"/>
        <v>0.5</v>
      </c>
      <c r="J99" s="34">
        <f t="shared" si="31"/>
        <v>8.7352515244565401E-3</v>
      </c>
      <c r="K99" s="54"/>
      <c r="L99" s="34">
        <f t="shared" si="38"/>
        <v>153.4234342797356</v>
      </c>
      <c r="M99" s="34">
        <f t="shared" si="39"/>
        <v>69.737924672607079</v>
      </c>
      <c r="N99" s="34">
        <f t="shared" si="40"/>
        <v>69.737924672607079</v>
      </c>
      <c r="O99" s="34">
        <f t="shared" si="41"/>
        <v>292.89928362494976</v>
      </c>
      <c r="P99" s="43">
        <f t="shared" si="32"/>
        <v>0.31249999999999994</v>
      </c>
      <c r="Q99" s="62"/>
      <c r="R99" s="44">
        <f t="shared" si="42"/>
        <v>11.158067947617141</v>
      </c>
      <c r="S99" s="45">
        <f t="shared" si="43"/>
        <v>0.16000000000000011</v>
      </c>
      <c r="T99" s="68"/>
      <c r="U99" s="42">
        <f t="shared" si="33"/>
        <v>1.25</v>
      </c>
      <c r="V99" s="63"/>
      <c r="W99" s="46">
        <f t="shared" si="44"/>
        <v>0.10000000000000009</v>
      </c>
      <c r="X99" s="46">
        <f t="shared" si="45"/>
        <v>5.0000000000000044E-2</v>
      </c>
      <c r="Y99" s="46">
        <f t="shared" si="46"/>
        <v>0.10000000000000009</v>
      </c>
      <c r="Z99" s="46">
        <f t="shared" si="47"/>
        <v>5.0000000000000266E-2</v>
      </c>
      <c r="AA99" s="46">
        <f t="shared" si="47"/>
        <v>5.0000000000000044E-2</v>
      </c>
      <c r="AB99" s="46">
        <f t="shared" si="52"/>
        <v>5.0000000000000266E-2</v>
      </c>
      <c r="AC99" s="46">
        <f t="shared" si="48"/>
        <v>5.0000000000000266E-2</v>
      </c>
      <c r="AD99" s="46">
        <f t="shared" si="49"/>
        <v>-4.5454545454545636E-2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x14ac:dyDescent="0.3">
      <c r="A100" s="19">
        <f t="shared" si="34"/>
        <v>89</v>
      </c>
      <c r="B100" s="34">
        <f t="shared" si="50"/>
        <v>8781.8555567740659</v>
      </c>
      <c r="C100" s="37">
        <f t="shared" si="35"/>
        <v>146.44964181247488</v>
      </c>
      <c r="D100" s="34">
        <f t="shared" si="36"/>
        <v>17563.711113548132</v>
      </c>
      <c r="E100" s="54"/>
      <c r="F100" s="34">
        <f t="shared" si="51"/>
        <v>146.44964181247488</v>
      </c>
      <c r="G100" s="37">
        <f t="shared" si="37"/>
        <v>1.7510208737660612E-2</v>
      </c>
      <c r="H100" s="55"/>
      <c r="I100" s="36">
        <f t="shared" si="30"/>
        <v>0.5</v>
      </c>
      <c r="J100" s="34">
        <f t="shared" si="31"/>
        <v>8.3381946369812422E-3</v>
      </c>
      <c r="K100" s="54"/>
      <c r="L100" s="34">
        <f t="shared" si="38"/>
        <v>161.09460599372238</v>
      </c>
      <c r="M100" s="34">
        <f t="shared" si="39"/>
        <v>73.22482090623744</v>
      </c>
      <c r="N100" s="34">
        <f t="shared" si="40"/>
        <v>73.22482090623744</v>
      </c>
      <c r="O100" s="34">
        <f t="shared" si="41"/>
        <v>307.54424780619723</v>
      </c>
      <c r="P100" s="43">
        <f t="shared" si="32"/>
        <v>0.3125</v>
      </c>
      <c r="Q100" s="62"/>
      <c r="R100" s="44">
        <f t="shared" si="42"/>
        <v>11.715971344998025</v>
      </c>
      <c r="S100" s="45">
        <f t="shared" si="43"/>
        <v>0.16000000000000048</v>
      </c>
      <c r="T100" s="68"/>
      <c r="U100" s="42">
        <f t="shared" si="33"/>
        <v>1.2499999999999998</v>
      </c>
      <c r="V100" s="63"/>
      <c r="W100" s="46">
        <f t="shared" si="44"/>
        <v>0.10000000000000009</v>
      </c>
      <c r="X100" s="46">
        <f t="shared" si="45"/>
        <v>5.0000000000000044E-2</v>
      </c>
      <c r="Y100" s="46">
        <f t="shared" si="46"/>
        <v>0.10000000000000009</v>
      </c>
      <c r="Z100" s="46">
        <f t="shared" si="47"/>
        <v>5.0000000000000044E-2</v>
      </c>
      <c r="AA100" s="46">
        <f t="shared" si="47"/>
        <v>5.0000000000000044E-2</v>
      </c>
      <c r="AB100" s="46">
        <f t="shared" si="52"/>
        <v>5.0000000000000044E-2</v>
      </c>
      <c r="AC100" s="46">
        <f t="shared" si="48"/>
        <v>5.0000000000000044E-2</v>
      </c>
      <c r="AD100" s="46">
        <f t="shared" si="49"/>
        <v>-4.5454545454545303E-2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x14ac:dyDescent="0.3">
      <c r="A101" s="19">
        <f t="shared" si="34"/>
        <v>90</v>
      </c>
      <c r="B101" s="34">
        <f t="shared" si="50"/>
        <v>9660.041112451474</v>
      </c>
      <c r="C101" s="37">
        <f t="shared" si="35"/>
        <v>153.77212390309862</v>
      </c>
      <c r="D101" s="34">
        <f t="shared" si="36"/>
        <v>19320.082224902948</v>
      </c>
      <c r="E101" s="54"/>
      <c r="F101" s="34">
        <f t="shared" si="51"/>
        <v>153.77212390309862</v>
      </c>
      <c r="G101" s="37">
        <f t="shared" si="37"/>
        <v>1.6714290158676037E-2</v>
      </c>
      <c r="H101" s="55"/>
      <c r="I101" s="36">
        <f t="shared" si="30"/>
        <v>0.5</v>
      </c>
      <c r="J101" s="34">
        <f t="shared" si="31"/>
        <v>7.9591857898457293E-3</v>
      </c>
      <c r="K101" s="54"/>
      <c r="L101" s="34">
        <f t="shared" si="38"/>
        <v>169.14933629340854</v>
      </c>
      <c r="M101" s="34">
        <f t="shared" si="39"/>
        <v>76.886061951549308</v>
      </c>
      <c r="N101" s="34">
        <f t="shared" si="40"/>
        <v>76.886061951549308</v>
      </c>
      <c r="O101" s="34">
        <f t="shared" si="41"/>
        <v>322.92146019650716</v>
      </c>
      <c r="P101" s="43">
        <f t="shared" si="32"/>
        <v>0.31249999999999994</v>
      </c>
      <c r="Q101" s="62"/>
      <c r="R101" s="44">
        <f t="shared" si="42"/>
        <v>12.301769912247892</v>
      </c>
      <c r="S101" s="45">
        <f t="shared" si="43"/>
        <v>0.16000000000000003</v>
      </c>
      <c r="T101" s="68"/>
      <c r="U101" s="42">
        <f t="shared" si="33"/>
        <v>1.25</v>
      </c>
      <c r="V101" s="63"/>
      <c r="W101" s="46">
        <f t="shared" si="44"/>
        <v>0.10000000000000009</v>
      </c>
      <c r="X101" s="46">
        <f t="shared" si="45"/>
        <v>5.0000000000000044E-2</v>
      </c>
      <c r="Y101" s="46">
        <f t="shared" si="46"/>
        <v>0.10000000000000009</v>
      </c>
      <c r="Z101" s="46">
        <f t="shared" si="47"/>
        <v>5.0000000000000266E-2</v>
      </c>
      <c r="AA101" s="46">
        <f t="shared" si="47"/>
        <v>5.0000000000000044E-2</v>
      </c>
      <c r="AB101" s="46">
        <f t="shared" si="52"/>
        <v>5.0000000000000044E-2</v>
      </c>
      <c r="AC101" s="46">
        <f t="shared" si="48"/>
        <v>5.0000000000000266E-2</v>
      </c>
      <c r="AD101" s="46">
        <f t="shared" si="49"/>
        <v>-4.5454545454545525E-2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x14ac:dyDescent="0.3">
      <c r="A102" s="19">
        <f t="shared" si="34"/>
        <v>91</v>
      </c>
      <c r="B102" s="34">
        <f t="shared" si="50"/>
        <v>10626.045223696623</v>
      </c>
      <c r="C102" s="37">
        <f t="shared" si="35"/>
        <v>161.46073009825355</v>
      </c>
      <c r="D102" s="34">
        <f t="shared" si="36"/>
        <v>21252.090447393246</v>
      </c>
      <c r="E102" s="54"/>
      <c r="F102" s="34">
        <f t="shared" si="51"/>
        <v>161.46073009825355</v>
      </c>
      <c r="G102" s="37">
        <f t="shared" si="37"/>
        <v>1.5954549696918032E-2</v>
      </c>
      <c r="H102" s="55"/>
      <c r="I102" s="36">
        <f t="shared" si="30"/>
        <v>0.5</v>
      </c>
      <c r="J102" s="34">
        <f t="shared" si="31"/>
        <v>7.5974046175800135E-3</v>
      </c>
      <c r="K102" s="54"/>
      <c r="L102" s="34">
        <f t="shared" si="38"/>
        <v>177.60680310807896</v>
      </c>
      <c r="M102" s="34">
        <f t="shared" si="39"/>
        <v>80.730365049126775</v>
      </c>
      <c r="N102" s="34">
        <f t="shared" si="40"/>
        <v>80.730365049126775</v>
      </c>
      <c r="O102" s="34">
        <f t="shared" si="41"/>
        <v>339.06753320633248</v>
      </c>
      <c r="P102" s="43">
        <f t="shared" si="32"/>
        <v>0.31249999999999994</v>
      </c>
      <c r="Q102" s="62"/>
      <c r="R102" s="44">
        <f t="shared" si="42"/>
        <v>12.916858407860303</v>
      </c>
      <c r="S102" s="45">
        <f t="shared" si="43"/>
        <v>0.16000000000000025</v>
      </c>
      <c r="T102" s="68"/>
      <c r="U102" s="42">
        <f t="shared" si="33"/>
        <v>1.2499999999999998</v>
      </c>
      <c r="V102" s="63"/>
      <c r="W102" s="46">
        <f t="shared" si="44"/>
        <v>0.10000000000000009</v>
      </c>
      <c r="X102" s="46">
        <f t="shared" si="45"/>
        <v>5.0000000000000044E-2</v>
      </c>
      <c r="Y102" s="46">
        <f t="shared" si="46"/>
        <v>0.10000000000000009</v>
      </c>
      <c r="Z102" s="46">
        <f t="shared" si="47"/>
        <v>5.0000000000000044E-2</v>
      </c>
      <c r="AA102" s="46">
        <f t="shared" si="47"/>
        <v>5.0000000000000044E-2</v>
      </c>
      <c r="AB102" s="46">
        <f t="shared" si="52"/>
        <v>5.0000000000000044E-2</v>
      </c>
      <c r="AC102" s="46">
        <f t="shared" si="48"/>
        <v>4.9999999999999822E-2</v>
      </c>
      <c r="AD102" s="46">
        <f t="shared" si="49"/>
        <v>-4.5454545454545636E-2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x14ac:dyDescent="0.3">
      <c r="A103" s="19">
        <f t="shared" si="34"/>
        <v>92</v>
      </c>
      <c r="B103" s="34">
        <f t="shared" si="50"/>
        <v>11688.649746066287</v>
      </c>
      <c r="C103" s="37">
        <f t="shared" si="35"/>
        <v>169.53376660316624</v>
      </c>
      <c r="D103" s="34">
        <f t="shared" si="36"/>
        <v>23377.299492132574</v>
      </c>
      <c r="E103" s="54"/>
      <c r="F103" s="34">
        <f t="shared" si="51"/>
        <v>169.53376660316624</v>
      </c>
      <c r="G103" s="37">
        <f t="shared" si="37"/>
        <v>1.5229342892512666E-2</v>
      </c>
      <c r="H103" s="55"/>
      <c r="I103" s="36">
        <f t="shared" si="30"/>
        <v>0.5</v>
      </c>
      <c r="J103" s="34">
        <f t="shared" si="31"/>
        <v>7.2520680440536492E-3</v>
      </c>
      <c r="K103" s="54"/>
      <c r="L103" s="34">
        <f t="shared" si="38"/>
        <v>186.48714326348292</v>
      </c>
      <c r="M103" s="34">
        <f t="shared" si="39"/>
        <v>84.766883301583121</v>
      </c>
      <c r="N103" s="34">
        <f t="shared" si="40"/>
        <v>84.766883301583121</v>
      </c>
      <c r="O103" s="34">
        <f t="shared" si="41"/>
        <v>356.02090986664916</v>
      </c>
      <c r="P103" s="43">
        <f t="shared" si="32"/>
        <v>0.31249999999999994</v>
      </c>
      <c r="Q103" s="62"/>
      <c r="R103" s="44">
        <f t="shared" si="42"/>
        <v>13.562701328253297</v>
      </c>
      <c r="S103" s="45">
        <f t="shared" si="43"/>
        <v>0.15999999999999998</v>
      </c>
      <c r="T103" s="68"/>
      <c r="U103" s="42">
        <f t="shared" si="33"/>
        <v>1.25</v>
      </c>
      <c r="V103" s="63"/>
      <c r="W103" s="46">
        <f t="shared" si="44"/>
        <v>0.10000000000000009</v>
      </c>
      <c r="X103" s="46">
        <f t="shared" si="45"/>
        <v>5.0000000000000044E-2</v>
      </c>
      <c r="Y103" s="46">
        <f t="shared" si="46"/>
        <v>0.10000000000000009</v>
      </c>
      <c r="Z103" s="46">
        <f t="shared" si="47"/>
        <v>5.0000000000000044E-2</v>
      </c>
      <c r="AA103" s="46">
        <f t="shared" si="47"/>
        <v>5.0000000000000044E-2</v>
      </c>
      <c r="AB103" s="46">
        <f t="shared" si="52"/>
        <v>5.0000000000000266E-2</v>
      </c>
      <c r="AC103" s="46">
        <f t="shared" si="48"/>
        <v>5.0000000000000266E-2</v>
      </c>
      <c r="AD103" s="46">
        <f t="shared" si="49"/>
        <v>-4.5454545454545525E-2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x14ac:dyDescent="0.3">
      <c r="A104" s="19">
        <f t="shared" si="34"/>
        <v>93</v>
      </c>
      <c r="B104" s="34">
        <f t="shared" si="50"/>
        <v>12857.514720672916</v>
      </c>
      <c r="C104" s="37">
        <f t="shared" si="35"/>
        <v>178.01045493332455</v>
      </c>
      <c r="D104" s="34">
        <f t="shared" si="36"/>
        <v>25715.029441345832</v>
      </c>
      <c r="E104" s="54"/>
      <c r="F104" s="34">
        <f t="shared" si="51"/>
        <v>178.01045493332455</v>
      </c>
      <c r="G104" s="37">
        <f t="shared" si="37"/>
        <v>1.4537100033762091E-2</v>
      </c>
      <c r="H104" s="55"/>
      <c r="I104" s="36">
        <f t="shared" si="30"/>
        <v>0.5</v>
      </c>
      <c r="J104" s="34">
        <f t="shared" si="31"/>
        <v>6.9224285875057554E-3</v>
      </c>
      <c r="K104" s="54"/>
      <c r="L104" s="34">
        <f t="shared" si="38"/>
        <v>195.81150042665706</v>
      </c>
      <c r="M104" s="34">
        <f t="shared" si="39"/>
        <v>89.005227466662276</v>
      </c>
      <c r="N104" s="34">
        <f t="shared" si="40"/>
        <v>89.005227466662276</v>
      </c>
      <c r="O104" s="34">
        <f t="shared" si="41"/>
        <v>373.82195535998164</v>
      </c>
      <c r="P104" s="43">
        <f t="shared" si="32"/>
        <v>0.31249999999999994</v>
      </c>
      <c r="Q104" s="62"/>
      <c r="R104" s="44">
        <f t="shared" si="42"/>
        <v>14.24083639466599</v>
      </c>
      <c r="S104" s="45">
        <f t="shared" si="43"/>
        <v>0.16000000000000028</v>
      </c>
      <c r="T104" s="68"/>
      <c r="U104" s="42">
        <f t="shared" si="33"/>
        <v>1.25</v>
      </c>
      <c r="V104" s="63"/>
      <c r="W104" s="46">
        <f t="shared" si="44"/>
        <v>0.10000000000000009</v>
      </c>
      <c r="X104" s="46">
        <f t="shared" si="45"/>
        <v>5.0000000000000044E-2</v>
      </c>
      <c r="Y104" s="46">
        <f t="shared" si="46"/>
        <v>0.10000000000000009</v>
      </c>
      <c r="Z104" s="46">
        <f t="shared" si="47"/>
        <v>5.0000000000000044E-2</v>
      </c>
      <c r="AA104" s="46">
        <f t="shared" si="47"/>
        <v>5.0000000000000044E-2</v>
      </c>
      <c r="AB104" s="46">
        <f t="shared" si="52"/>
        <v>5.0000000000000044E-2</v>
      </c>
      <c r="AC104" s="46">
        <f t="shared" si="48"/>
        <v>5.0000000000000044E-2</v>
      </c>
      <c r="AD104" s="46">
        <f t="shared" si="49"/>
        <v>-4.5454545454545414E-2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3">
      <c r="A105" s="19">
        <f t="shared" si="34"/>
        <v>94</v>
      </c>
      <c r="B105" s="34">
        <f t="shared" si="50"/>
        <v>14143.26619274021</v>
      </c>
      <c r="C105" s="37">
        <f t="shared" si="35"/>
        <v>186.91097767999079</v>
      </c>
      <c r="D105" s="34">
        <f t="shared" si="36"/>
        <v>28286.532385480419</v>
      </c>
      <c r="E105" s="54"/>
      <c r="F105" s="34">
        <f t="shared" si="51"/>
        <v>186.91097767999079</v>
      </c>
      <c r="G105" s="37">
        <f t="shared" si="37"/>
        <v>1.3876322759500175E-2</v>
      </c>
      <c r="H105" s="55"/>
      <c r="I105" s="36">
        <f t="shared" si="30"/>
        <v>0.5</v>
      </c>
      <c r="J105" s="34">
        <f t="shared" si="31"/>
        <v>6.6077727426191299E-3</v>
      </c>
      <c r="K105" s="54"/>
      <c r="L105" s="34">
        <f t="shared" si="38"/>
        <v>205.60207544798993</v>
      </c>
      <c r="M105" s="34">
        <f t="shared" si="39"/>
        <v>93.455488839995397</v>
      </c>
      <c r="N105" s="34">
        <f t="shared" si="40"/>
        <v>93.455488839995397</v>
      </c>
      <c r="O105" s="34">
        <f t="shared" si="41"/>
        <v>392.5130531279807</v>
      </c>
      <c r="P105" s="43">
        <f t="shared" si="32"/>
        <v>0.31249999999999994</v>
      </c>
      <c r="Q105" s="62"/>
      <c r="R105" s="44">
        <f t="shared" si="42"/>
        <v>14.952878214399263</v>
      </c>
      <c r="S105" s="45">
        <f t="shared" si="43"/>
        <v>0.16</v>
      </c>
      <c r="T105" s="68"/>
      <c r="U105" s="42">
        <f t="shared" si="33"/>
        <v>1.2499999999999998</v>
      </c>
      <c r="V105" s="63"/>
      <c r="W105" s="46">
        <f t="shared" si="44"/>
        <v>0.10000000000000009</v>
      </c>
      <c r="X105" s="46">
        <f t="shared" si="45"/>
        <v>5.0000000000000044E-2</v>
      </c>
      <c r="Y105" s="46">
        <f t="shared" si="46"/>
        <v>0.10000000000000009</v>
      </c>
      <c r="Z105" s="46">
        <f t="shared" si="47"/>
        <v>5.0000000000000044E-2</v>
      </c>
      <c r="AA105" s="46">
        <f t="shared" si="47"/>
        <v>5.0000000000000044E-2</v>
      </c>
      <c r="AB105" s="46">
        <f t="shared" si="52"/>
        <v>5.0000000000000044E-2</v>
      </c>
      <c r="AC105" s="46">
        <f t="shared" si="48"/>
        <v>4.9999999999999822E-2</v>
      </c>
      <c r="AD105" s="46">
        <f t="shared" si="49"/>
        <v>-4.5454545454545636E-2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</row>
    <row r="106" spans="1:58" x14ac:dyDescent="0.3">
      <c r="A106" s="19">
        <f t="shared" si="34"/>
        <v>95</v>
      </c>
      <c r="B106" s="34">
        <f t="shared" si="50"/>
        <v>15557.592812014233</v>
      </c>
      <c r="C106" s="37">
        <f t="shared" si="35"/>
        <v>196.25652656399035</v>
      </c>
      <c r="D106" s="34">
        <f t="shared" si="36"/>
        <v>31115.185624028465</v>
      </c>
      <c r="E106" s="54"/>
      <c r="F106" s="34">
        <f t="shared" si="51"/>
        <v>196.25652656399035</v>
      </c>
      <c r="G106" s="37">
        <f t="shared" si="37"/>
        <v>1.324558081588653E-2</v>
      </c>
      <c r="H106" s="55"/>
      <c r="I106" s="36">
        <f t="shared" si="30"/>
        <v>0.5</v>
      </c>
      <c r="J106" s="34">
        <f t="shared" si="31"/>
        <v>6.3074194361364419E-3</v>
      </c>
      <c r="K106" s="54"/>
      <c r="L106" s="34">
        <f t="shared" si="38"/>
        <v>215.88217922038942</v>
      </c>
      <c r="M106" s="34">
        <f t="shared" si="39"/>
        <v>98.128263281995174</v>
      </c>
      <c r="N106" s="34">
        <f t="shared" si="40"/>
        <v>98.128263281995174</v>
      </c>
      <c r="O106" s="34">
        <f t="shared" si="41"/>
        <v>412.13870578437979</v>
      </c>
      <c r="P106" s="43">
        <f t="shared" si="32"/>
        <v>0.31249999999999994</v>
      </c>
      <c r="Q106" s="62"/>
      <c r="R106" s="44">
        <f t="shared" si="42"/>
        <v>15.700522125119235</v>
      </c>
      <c r="S106" s="45">
        <f t="shared" si="43"/>
        <v>0.16000000000000009</v>
      </c>
      <c r="T106" s="68"/>
      <c r="U106" s="42">
        <f t="shared" si="33"/>
        <v>1.25</v>
      </c>
      <c r="V106" s="63"/>
      <c r="W106" s="46">
        <f t="shared" si="44"/>
        <v>0.10000000000000009</v>
      </c>
      <c r="X106" s="46">
        <f t="shared" si="45"/>
        <v>5.0000000000000044E-2</v>
      </c>
      <c r="Y106" s="46">
        <f t="shared" si="46"/>
        <v>0.10000000000000009</v>
      </c>
      <c r="Z106" s="46">
        <f t="shared" si="47"/>
        <v>5.0000000000000044E-2</v>
      </c>
      <c r="AA106" s="46">
        <f t="shared" si="47"/>
        <v>5.0000000000000044E-2</v>
      </c>
      <c r="AB106" s="46">
        <f t="shared" si="52"/>
        <v>5.0000000000000044E-2</v>
      </c>
      <c r="AC106" s="46">
        <f t="shared" si="48"/>
        <v>5.0000000000000266E-2</v>
      </c>
      <c r="AD106" s="46">
        <f t="shared" si="49"/>
        <v>-4.5454545454545414E-2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x14ac:dyDescent="0.3">
      <c r="A107" s="19">
        <f t="shared" si="34"/>
        <v>96</v>
      </c>
      <c r="B107" s="34">
        <f t="shared" si="50"/>
        <v>17113.352093215657</v>
      </c>
      <c r="C107" s="37">
        <f t="shared" si="35"/>
        <v>206.06935289218987</v>
      </c>
      <c r="D107" s="34">
        <f t="shared" si="36"/>
        <v>34226.704186431314</v>
      </c>
      <c r="E107" s="54"/>
      <c r="F107" s="34">
        <f t="shared" si="51"/>
        <v>206.06935289218987</v>
      </c>
      <c r="G107" s="37">
        <f t="shared" si="37"/>
        <v>1.2643508960618961E-2</v>
      </c>
      <c r="H107" s="55"/>
      <c r="I107" s="36">
        <f t="shared" si="30"/>
        <v>0.5</v>
      </c>
      <c r="J107" s="34">
        <f t="shared" si="31"/>
        <v>6.0207185526756947E-3</v>
      </c>
      <c r="K107" s="54"/>
      <c r="L107" s="34">
        <f t="shared" si="38"/>
        <v>226.67628818140889</v>
      </c>
      <c r="M107" s="34">
        <f t="shared" si="39"/>
        <v>103.03467644609493</v>
      </c>
      <c r="N107" s="34">
        <f t="shared" si="40"/>
        <v>103.03467644609493</v>
      </c>
      <c r="O107" s="34">
        <f t="shared" si="41"/>
        <v>432.74564107359873</v>
      </c>
      <c r="P107" s="43">
        <f t="shared" si="32"/>
        <v>0.3125</v>
      </c>
      <c r="Q107" s="62"/>
      <c r="R107" s="44">
        <f t="shared" si="42"/>
        <v>16.485548231375247</v>
      </c>
      <c r="S107" s="45">
        <f t="shared" si="43"/>
        <v>0.16000000000000056</v>
      </c>
      <c r="T107" s="68"/>
      <c r="U107" s="42">
        <f t="shared" si="33"/>
        <v>1.2499999999999996</v>
      </c>
      <c r="V107" s="63"/>
      <c r="W107" s="46">
        <f t="shared" si="44"/>
        <v>0.10000000000000009</v>
      </c>
      <c r="X107" s="46">
        <f t="shared" si="45"/>
        <v>5.0000000000000044E-2</v>
      </c>
      <c r="Y107" s="46">
        <f t="shared" si="46"/>
        <v>0.10000000000000009</v>
      </c>
      <c r="Z107" s="46">
        <f t="shared" si="47"/>
        <v>5.0000000000000044E-2</v>
      </c>
      <c r="AA107" s="46">
        <f t="shared" si="47"/>
        <v>5.0000000000000044E-2</v>
      </c>
      <c r="AB107" s="46">
        <f t="shared" si="52"/>
        <v>5.0000000000000044E-2</v>
      </c>
      <c r="AC107" s="46">
        <f t="shared" si="48"/>
        <v>4.9999999999999822E-2</v>
      </c>
      <c r="AD107" s="46">
        <f t="shared" si="49"/>
        <v>-4.5454545454545414E-2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x14ac:dyDescent="0.3">
      <c r="A108" s="19">
        <f t="shared" si="34"/>
        <v>97</v>
      </c>
      <c r="B108" s="34">
        <f t="shared" si="50"/>
        <v>18824.687302537226</v>
      </c>
      <c r="C108" s="37">
        <f t="shared" si="35"/>
        <v>216.37282053679937</v>
      </c>
      <c r="D108" s="34">
        <f t="shared" si="36"/>
        <v>37649.374605074452</v>
      </c>
      <c r="E108" s="54"/>
      <c r="F108" s="34">
        <f t="shared" si="51"/>
        <v>216.37282053679937</v>
      </c>
      <c r="G108" s="37">
        <f t="shared" si="37"/>
        <v>1.2068804007863553E-2</v>
      </c>
      <c r="H108" s="55"/>
      <c r="I108" s="36">
        <f t="shared" si="30"/>
        <v>0.5</v>
      </c>
      <c r="J108" s="34">
        <f t="shared" si="31"/>
        <v>5.7470495275540713E-3</v>
      </c>
      <c r="K108" s="54"/>
      <c r="L108" s="34">
        <f t="shared" si="38"/>
        <v>238.01010259047939</v>
      </c>
      <c r="M108" s="34">
        <f t="shared" si="39"/>
        <v>108.18641026839968</v>
      </c>
      <c r="N108" s="34">
        <f t="shared" si="40"/>
        <v>108.18641026839968</v>
      </c>
      <c r="O108" s="34">
        <f t="shared" si="41"/>
        <v>454.38292312727879</v>
      </c>
      <c r="P108" s="43">
        <f t="shared" si="32"/>
        <v>0.31249999999999989</v>
      </c>
      <c r="Q108" s="62"/>
      <c r="R108" s="44">
        <f t="shared" si="42"/>
        <v>17.309825642943949</v>
      </c>
      <c r="S108" s="45">
        <f t="shared" si="43"/>
        <v>0.16</v>
      </c>
      <c r="T108" s="68"/>
      <c r="U108" s="42">
        <f t="shared" si="33"/>
        <v>1.25</v>
      </c>
      <c r="V108" s="63"/>
      <c r="W108" s="46">
        <f t="shared" si="44"/>
        <v>0.10000000000000009</v>
      </c>
      <c r="X108" s="46">
        <f t="shared" si="45"/>
        <v>5.0000000000000044E-2</v>
      </c>
      <c r="Y108" s="46">
        <f t="shared" si="46"/>
        <v>0.10000000000000009</v>
      </c>
      <c r="Z108" s="46">
        <f t="shared" si="47"/>
        <v>5.0000000000000266E-2</v>
      </c>
      <c r="AA108" s="46">
        <f t="shared" si="47"/>
        <v>5.0000000000000044E-2</v>
      </c>
      <c r="AB108" s="46">
        <f t="shared" si="52"/>
        <v>5.0000000000000266E-2</v>
      </c>
      <c r="AC108" s="46">
        <f t="shared" si="48"/>
        <v>5.0000000000000266E-2</v>
      </c>
      <c r="AD108" s="46">
        <f t="shared" si="49"/>
        <v>-4.5454545454545525E-2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x14ac:dyDescent="0.3">
      <c r="A109" s="19">
        <f t="shared" si="34"/>
        <v>98</v>
      </c>
      <c r="B109" s="34">
        <f t="shared" si="50"/>
        <v>20707.15603279095</v>
      </c>
      <c r="C109" s="37">
        <f t="shared" si="35"/>
        <v>227.19146156363934</v>
      </c>
      <c r="D109" s="34">
        <f t="shared" si="36"/>
        <v>41414.3120655819</v>
      </c>
      <c r="E109" s="54"/>
      <c r="F109" s="34">
        <f t="shared" si="51"/>
        <v>227.19146156363934</v>
      </c>
      <c r="G109" s="37">
        <f t="shared" si="37"/>
        <v>1.1520222007506116E-2</v>
      </c>
      <c r="H109" s="55"/>
      <c r="I109" s="36">
        <f t="shared" si="30"/>
        <v>0.5</v>
      </c>
      <c r="J109" s="34">
        <f t="shared" si="31"/>
        <v>5.4858200035743402E-3</v>
      </c>
      <c r="K109" s="54"/>
      <c r="L109" s="34">
        <f t="shared" si="38"/>
        <v>249.91060772000336</v>
      </c>
      <c r="M109" s="34">
        <f t="shared" si="39"/>
        <v>113.59573078181967</v>
      </c>
      <c r="N109" s="34">
        <f t="shared" si="40"/>
        <v>113.59573078181967</v>
      </c>
      <c r="O109" s="34">
        <f t="shared" si="41"/>
        <v>477.10206928364272</v>
      </c>
      <c r="P109" s="43">
        <f t="shared" si="32"/>
        <v>0.31249999999999989</v>
      </c>
      <c r="Q109" s="62"/>
      <c r="R109" s="44">
        <f t="shared" si="42"/>
        <v>18.175316925091124</v>
      </c>
      <c r="S109" s="45">
        <f t="shared" si="43"/>
        <v>0.15999999999999981</v>
      </c>
      <c r="T109" s="68"/>
      <c r="U109" s="42">
        <f t="shared" si="33"/>
        <v>1.2500000000000002</v>
      </c>
      <c r="V109" s="63"/>
      <c r="W109" s="46">
        <f t="shared" si="44"/>
        <v>0.10000000000000009</v>
      </c>
      <c r="X109" s="46">
        <f t="shared" si="45"/>
        <v>5.0000000000000044E-2</v>
      </c>
      <c r="Y109" s="46">
        <f t="shared" si="46"/>
        <v>0.10000000000000009</v>
      </c>
      <c r="Z109" s="46">
        <f t="shared" si="47"/>
        <v>5.0000000000000044E-2</v>
      </c>
      <c r="AA109" s="46">
        <f t="shared" si="47"/>
        <v>5.0000000000000044E-2</v>
      </c>
      <c r="AB109" s="46">
        <f t="shared" si="52"/>
        <v>5.0000000000000044E-2</v>
      </c>
      <c r="AC109" s="46">
        <f t="shared" si="48"/>
        <v>5.0000000000000044E-2</v>
      </c>
      <c r="AD109" s="46">
        <f t="shared" si="49"/>
        <v>-4.5454545454545636E-2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x14ac:dyDescent="0.3">
      <c r="A110" s="19">
        <f t="shared" si="34"/>
        <v>99</v>
      </c>
      <c r="B110" s="34">
        <f t="shared" si="50"/>
        <v>22777.871636070045</v>
      </c>
      <c r="C110" s="37">
        <f t="shared" si="35"/>
        <v>238.5510346418213</v>
      </c>
      <c r="D110" s="34">
        <f t="shared" si="36"/>
        <v>45555.743272140091</v>
      </c>
      <c r="E110" s="54"/>
      <c r="F110" s="34">
        <f t="shared" si="51"/>
        <v>238.5510346418213</v>
      </c>
      <c r="G110" s="37">
        <f t="shared" si="37"/>
        <v>1.0996575552619473E-2</v>
      </c>
      <c r="H110" s="55"/>
      <c r="I110" s="36">
        <f t="shared" si="30"/>
        <v>0.5</v>
      </c>
      <c r="J110" s="34">
        <f t="shared" si="31"/>
        <v>5.2364645488664156E-3</v>
      </c>
      <c r="K110" s="54"/>
      <c r="L110" s="34">
        <f t="shared" si="38"/>
        <v>262.40613810600348</v>
      </c>
      <c r="M110" s="34">
        <f t="shared" si="39"/>
        <v>119.27551732091065</v>
      </c>
      <c r="N110" s="34">
        <f t="shared" si="40"/>
        <v>119.27551732091065</v>
      </c>
      <c r="O110" s="34">
        <f t="shared" si="41"/>
        <v>500.95717274782476</v>
      </c>
      <c r="P110" s="43">
        <f t="shared" si="32"/>
        <v>0.31249999999999994</v>
      </c>
      <c r="Q110" s="62"/>
      <c r="R110" s="44">
        <f t="shared" si="42"/>
        <v>19.084082771345678</v>
      </c>
      <c r="S110" s="45">
        <f t="shared" si="43"/>
        <v>0.15999999999999978</v>
      </c>
      <c r="T110" s="68"/>
      <c r="U110" s="42">
        <f t="shared" si="33"/>
        <v>1.25</v>
      </c>
      <c r="V110" s="63"/>
      <c r="W110" s="46">
        <f t="shared" si="44"/>
        <v>0.10000000000000009</v>
      </c>
      <c r="X110" s="46">
        <f t="shared" si="45"/>
        <v>5.0000000000000044E-2</v>
      </c>
      <c r="Y110" s="46">
        <f t="shared" si="46"/>
        <v>0.10000000000000009</v>
      </c>
      <c r="Z110" s="46">
        <f t="shared" si="47"/>
        <v>4.9999999999999822E-2</v>
      </c>
      <c r="AA110" s="46">
        <f t="shared" si="47"/>
        <v>5.0000000000000044E-2</v>
      </c>
      <c r="AB110" s="46">
        <f t="shared" si="52"/>
        <v>4.9999999999999822E-2</v>
      </c>
      <c r="AC110" s="46">
        <f t="shared" si="48"/>
        <v>4.9999999999999822E-2</v>
      </c>
      <c r="AD110" s="46">
        <f t="shared" si="49"/>
        <v>-4.5454545454545636E-2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x14ac:dyDescent="0.3">
      <c r="A111" s="19">
        <f t="shared" si="34"/>
        <v>100</v>
      </c>
      <c r="B111" s="34">
        <f t="shared" si="50"/>
        <v>25055.65879967705</v>
      </c>
      <c r="C111" s="37">
        <f t="shared" si="35"/>
        <v>250.47858637391238</v>
      </c>
      <c r="D111" s="34">
        <f t="shared" si="36"/>
        <v>50111.317599354101</v>
      </c>
      <c r="E111" s="54"/>
      <c r="F111" s="34">
        <f t="shared" si="51"/>
        <v>250.47858637391238</v>
      </c>
      <c r="G111" s="37">
        <f t="shared" si="37"/>
        <v>1.0496731209318587E-2</v>
      </c>
      <c r="H111" s="55"/>
      <c r="I111" s="36">
        <f t="shared" si="30"/>
        <v>0.5</v>
      </c>
      <c r="J111" s="34">
        <f t="shared" si="31"/>
        <v>4.998443433008851E-3</v>
      </c>
      <c r="K111" s="54"/>
      <c r="L111" s="34">
        <f t="shared" si="38"/>
        <v>275.52644501130362</v>
      </c>
      <c r="M111" s="34">
        <f t="shared" si="39"/>
        <v>125.23929318695619</v>
      </c>
      <c r="N111" s="34">
        <f t="shared" si="40"/>
        <v>125.23929318695619</v>
      </c>
      <c r="O111" s="34">
        <f t="shared" si="41"/>
        <v>526.00503138521594</v>
      </c>
      <c r="P111" s="43">
        <f t="shared" si="32"/>
        <v>0.3125</v>
      </c>
      <c r="Q111" s="62"/>
      <c r="R111" s="44">
        <f>L112-L111+M112-M111</f>
        <v>20.03828690991304</v>
      </c>
      <c r="S111" s="45">
        <f t="shared" si="43"/>
        <v>0.16000000000000039</v>
      </c>
      <c r="T111" s="68"/>
      <c r="U111" s="42">
        <f>O111/(L112+M112)</f>
        <v>1.2499999999999998</v>
      </c>
      <c r="V111" s="63"/>
      <c r="W111" s="46">
        <f t="shared" si="44"/>
        <v>0.10000000000000009</v>
      </c>
      <c r="X111" s="46">
        <f t="shared" si="45"/>
        <v>5.0000000000000044E-2</v>
      </c>
      <c r="Y111" s="46">
        <f t="shared" si="46"/>
        <v>0.10000000000000009</v>
      </c>
      <c r="Z111" s="46">
        <f t="shared" si="47"/>
        <v>4.9999999999999822E-2</v>
      </c>
      <c r="AA111" s="46">
        <f t="shared" si="47"/>
        <v>5.0000000000000044E-2</v>
      </c>
      <c r="AB111" s="46">
        <f t="shared" si="52"/>
        <v>4.9999999999999822E-2</v>
      </c>
      <c r="AC111" s="46">
        <f t="shared" si="48"/>
        <v>4.9999999999999822E-2</v>
      </c>
      <c r="AD111" s="46">
        <f t="shared" si="49"/>
        <v>-4.5454545454545414E-2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x14ac:dyDescent="0.3">
      <c r="A112" s="124">
        <f t="shared" si="34"/>
        <v>101</v>
      </c>
      <c r="B112" s="40">
        <f t="shared" si="50"/>
        <v>27561.224679644758</v>
      </c>
      <c r="C112" s="103">
        <f t="shared" si="35"/>
        <v>263.00251569260803</v>
      </c>
      <c r="D112" s="40">
        <f t="shared" si="36"/>
        <v>55122.449359289516</v>
      </c>
      <c r="E112" s="40"/>
      <c r="F112" s="40">
        <f t="shared" si="51"/>
        <v>263.00251569260803</v>
      </c>
      <c r="G112" s="103">
        <f t="shared" si="37"/>
        <v>1.001960706344047E-2</v>
      </c>
      <c r="H112" s="125"/>
      <c r="I112" s="126"/>
      <c r="J112" s="40"/>
      <c r="K112" s="40"/>
      <c r="L112" s="40">
        <f t="shared" si="38"/>
        <v>289.30276726186884</v>
      </c>
      <c r="M112" s="40">
        <f t="shared" si="39"/>
        <v>131.50125784630401</v>
      </c>
      <c r="N112" s="40">
        <f t="shared" si="40"/>
        <v>131.50125784630401</v>
      </c>
      <c r="O112" s="40">
        <f t="shared" si="41"/>
        <v>552.30528295447687</v>
      </c>
      <c r="P112" s="127">
        <f t="shared" si="32"/>
        <v>0.3125</v>
      </c>
      <c r="Q112" s="127"/>
      <c r="R112" s="92">
        <f t="shared" si="42"/>
        <v>-420.80402510817282</v>
      </c>
      <c r="S112" s="93">
        <f t="shared" si="43"/>
        <v>-3.1999999999999997</v>
      </c>
      <c r="T112" s="162"/>
      <c r="U112" s="163"/>
      <c r="V112" s="63"/>
      <c r="W112" s="136">
        <f>B112/B111-1</f>
        <v>0.10000000000000009</v>
      </c>
      <c r="X112" s="136">
        <f>C112/C111-1</f>
        <v>5.0000000000000044E-2</v>
      </c>
      <c r="Y112" s="136"/>
      <c r="Z112" s="136">
        <f t="shared" si="47"/>
        <v>5.0000000000000044E-2</v>
      </c>
      <c r="AA112" s="136">
        <f t="shared" si="47"/>
        <v>5.0000000000000044E-2</v>
      </c>
      <c r="AB112" s="136">
        <f t="shared" si="52"/>
        <v>5.0000000000000044E-2</v>
      </c>
      <c r="AC112" s="136">
        <f t="shared" si="48"/>
        <v>5.0000000000000266E-2</v>
      </c>
      <c r="AD112" s="136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x14ac:dyDescent="0.3">
      <c r="A113" s="124"/>
      <c r="B113" s="128"/>
      <c r="C113" s="128"/>
      <c r="D113" s="128"/>
      <c r="E113" s="129"/>
      <c r="F113" s="129"/>
      <c r="G113" s="130"/>
      <c r="H113" s="131"/>
      <c r="I113" s="129"/>
      <c r="J113" s="124"/>
      <c r="K113" s="132"/>
      <c r="L113" s="133"/>
      <c r="M113" s="133"/>
      <c r="N113" s="133"/>
      <c r="O113" s="134"/>
      <c r="P113" s="135"/>
      <c r="Q113" s="135"/>
      <c r="R113" s="125"/>
      <c r="S113" s="136"/>
      <c r="T113" s="160"/>
      <c r="U113" s="163"/>
      <c r="V113" s="91"/>
      <c r="W113" s="136"/>
      <c r="X113" s="136"/>
      <c r="Y113" s="136"/>
      <c r="Z113" s="136"/>
      <c r="AA113" s="136"/>
      <c r="AB113" s="136"/>
      <c r="AC113" s="136"/>
      <c r="AD113" s="124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x14ac:dyDescent="0.3">
      <c r="A114" s="124"/>
      <c r="B114" s="128"/>
      <c r="C114" s="128"/>
      <c r="D114" s="128"/>
      <c r="E114" s="129"/>
      <c r="F114" s="129"/>
      <c r="G114" s="130"/>
      <c r="H114" s="131"/>
      <c r="I114" s="129"/>
      <c r="J114" s="124"/>
      <c r="K114" s="132"/>
      <c r="L114" s="133"/>
      <c r="M114" s="133"/>
      <c r="N114" s="133"/>
      <c r="O114" s="134"/>
      <c r="P114" s="135"/>
      <c r="Q114" s="135"/>
      <c r="R114" s="125"/>
      <c r="S114" s="136"/>
      <c r="T114" s="63"/>
      <c r="U114" s="63"/>
      <c r="V114" s="91"/>
      <c r="W114" s="63"/>
      <c r="X114" s="63"/>
      <c r="Y114" s="63"/>
      <c r="Z114" s="63"/>
      <c r="AA114" s="63"/>
      <c r="AB114" s="63"/>
      <c r="AC114" s="63"/>
      <c r="AD114" s="71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x14ac:dyDescent="0.3">
      <c r="A115" s="124"/>
      <c r="B115" s="128"/>
      <c r="C115" s="128"/>
      <c r="D115" s="128"/>
      <c r="E115" s="129"/>
      <c r="F115" s="129"/>
      <c r="G115" s="130"/>
      <c r="H115" s="131"/>
      <c r="I115" s="129"/>
      <c r="J115" s="124"/>
      <c r="K115" s="132"/>
      <c r="L115" s="133"/>
      <c r="M115" s="133"/>
      <c r="N115" s="133"/>
      <c r="O115" s="134"/>
      <c r="P115" s="135"/>
      <c r="Q115" s="135"/>
      <c r="R115" s="125"/>
      <c r="S115" s="136"/>
      <c r="T115" s="63"/>
      <c r="U115" s="63"/>
      <c r="V115" s="91"/>
      <c r="W115" s="63"/>
      <c r="X115" s="63"/>
      <c r="Y115" s="63"/>
      <c r="Z115" s="63"/>
      <c r="AA115" s="63"/>
      <c r="AB115" s="63"/>
      <c r="AC115" s="63"/>
      <c r="AD115" s="71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x14ac:dyDescent="0.3">
      <c r="A116" s="71"/>
      <c r="B116" s="85"/>
      <c r="C116" s="85"/>
      <c r="D116" s="85"/>
      <c r="E116" s="86"/>
      <c r="F116" s="86"/>
      <c r="G116" s="87"/>
      <c r="H116" s="88"/>
      <c r="I116" s="86"/>
      <c r="J116" s="71"/>
      <c r="K116" s="89"/>
      <c r="L116" s="90"/>
      <c r="M116" s="90"/>
      <c r="N116" s="90"/>
      <c r="O116" s="83"/>
      <c r="P116" s="67"/>
      <c r="Q116" s="67"/>
      <c r="R116" s="78"/>
      <c r="S116" s="63"/>
      <c r="T116" s="63"/>
      <c r="U116" s="63"/>
      <c r="V116" s="91"/>
      <c r="W116" s="63"/>
      <c r="X116" s="63"/>
      <c r="Y116" s="63"/>
      <c r="Z116" s="63"/>
      <c r="AA116" s="63"/>
      <c r="AB116" s="63"/>
      <c r="AC116" s="63"/>
      <c r="AD116" s="71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x14ac:dyDescent="0.3">
      <c r="A117" s="71"/>
      <c r="B117" s="85"/>
      <c r="C117" s="85"/>
      <c r="D117" s="85"/>
      <c r="E117" s="86"/>
      <c r="F117" s="86"/>
      <c r="G117" s="87"/>
      <c r="H117" s="88"/>
      <c r="I117" s="86"/>
      <c r="J117" s="71"/>
      <c r="K117" s="89"/>
      <c r="L117" s="90"/>
      <c r="M117" s="90"/>
      <c r="N117" s="90"/>
      <c r="O117" s="83"/>
      <c r="P117" s="67"/>
      <c r="Q117" s="67"/>
      <c r="R117" s="78"/>
      <c r="S117" s="63"/>
      <c r="T117" s="63"/>
      <c r="U117" s="63"/>
      <c r="V117" s="91"/>
      <c r="W117" s="63"/>
      <c r="X117" s="63"/>
      <c r="Y117" s="63"/>
      <c r="Z117" s="63"/>
      <c r="AA117" s="63"/>
      <c r="AB117" s="63"/>
      <c r="AC117" s="63"/>
      <c r="AD117" s="71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x14ac:dyDescent="0.3">
      <c r="A118" s="71"/>
      <c r="B118" s="85"/>
      <c r="C118" s="85"/>
      <c r="D118" s="85"/>
      <c r="E118" s="86"/>
      <c r="F118" s="86"/>
      <c r="G118" s="87"/>
      <c r="H118" s="88"/>
      <c r="I118" s="86"/>
      <c r="J118" s="71"/>
      <c r="K118" s="89"/>
      <c r="L118" s="90"/>
      <c r="M118" s="90"/>
      <c r="N118" s="90"/>
      <c r="O118" s="83"/>
      <c r="P118" s="67"/>
      <c r="Q118" s="67"/>
      <c r="R118" s="78"/>
      <c r="S118" s="63"/>
      <c r="T118" s="63"/>
      <c r="U118" s="63"/>
      <c r="V118" s="91"/>
      <c r="W118" s="63"/>
      <c r="X118" s="63"/>
      <c r="Y118" s="63"/>
      <c r="Z118" s="63"/>
      <c r="AA118" s="63"/>
      <c r="AB118" s="63"/>
      <c r="AC118" s="63"/>
      <c r="AD118" s="71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x14ac:dyDescent="0.3">
      <c r="A119" s="71"/>
      <c r="B119" s="85"/>
      <c r="C119" s="85"/>
      <c r="D119" s="85"/>
      <c r="E119" s="86"/>
      <c r="F119" s="86"/>
      <c r="G119" s="87"/>
      <c r="H119" s="88"/>
      <c r="I119" s="86"/>
      <c r="J119" s="71"/>
      <c r="K119" s="89"/>
      <c r="L119" s="90"/>
      <c r="M119" s="90"/>
      <c r="N119" s="90"/>
      <c r="O119" s="83"/>
      <c r="P119" s="67"/>
      <c r="Q119" s="67"/>
      <c r="R119" s="78"/>
      <c r="S119" s="63"/>
      <c r="T119" s="63"/>
      <c r="U119" s="63"/>
      <c r="V119" s="91"/>
      <c r="W119" s="63"/>
      <c r="X119" s="63"/>
      <c r="Y119" s="63"/>
      <c r="Z119" s="63"/>
      <c r="AA119" s="63"/>
      <c r="AB119" s="63"/>
      <c r="AC119" s="63"/>
      <c r="AD119" s="71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x14ac:dyDescent="0.3">
      <c r="A120" s="71"/>
      <c r="B120" s="85"/>
      <c r="C120" s="85"/>
      <c r="D120" s="85"/>
      <c r="E120" s="86"/>
      <c r="F120" s="86"/>
      <c r="G120" s="87"/>
      <c r="H120" s="88"/>
      <c r="I120" s="86"/>
      <c r="J120" s="71"/>
      <c r="K120" s="89"/>
      <c r="L120" s="90"/>
      <c r="M120" s="90"/>
      <c r="N120" s="90"/>
      <c r="O120" s="83"/>
      <c r="P120" s="67"/>
      <c r="Q120" s="67"/>
      <c r="R120" s="78"/>
      <c r="S120" s="63"/>
      <c r="T120" s="63"/>
      <c r="U120" s="63"/>
      <c r="V120" s="91"/>
      <c r="W120" s="63"/>
      <c r="X120" s="63"/>
      <c r="Y120" s="63"/>
      <c r="Z120" s="63"/>
      <c r="AA120" s="63"/>
      <c r="AB120" s="63"/>
      <c r="AC120" s="63"/>
      <c r="AD120" s="71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x14ac:dyDescent="0.3">
      <c r="A121" s="71"/>
      <c r="B121" s="85"/>
      <c r="C121" s="85"/>
      <c r="D121" s="85"/>
      <c r="E121" s="86"/>
      <c r="F121" s="86"/>
      <c r="G121" s="87"/>
      <c r="H121" s="88"/>
      <c r="I121" s="86"/>
      <c r="J121" s="71"/>
      <c r="K121" s="89"/>
      <c r="L121" s="90"/>
      <c r="M121" s="90"/>
      <c r="N121" s="90"/>
      <c r="O121" s="83"/>
      <c r="P121" s="67"/>
      <c r="Q121" s="67"/>
      <c r="R121" s="78"/>
      <c r="S121" s="63"/>
      <c r="T121" s="63"/>
      <c r="U121" s="63"/>
      <c r="V121" s="91"/>
      <c r="W121" s="63"/>
      <c r="X121" s="63"/>
      <c r="Y121" s="63"/>
      <c r="Z121" s="63"/>
      <c r="AA121" s="63"/>
      <c r="AB121" s="63"/>
      <c r="AC121" s="63"/>
      <c r="AD121" s="71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x14ac:dyDescent="0.3">
      <c r="A122" s="71"/>
      <c r="B122" s="85"/>
      <c r="C122" s="85"/>
      <c r="D122" s="85"/>
      <c r="E122" s="86"/>
      <c r="F122" s="86"/>
      <c r="G122" s="87"/>
      <c r="H122" s="88"/>
      <c r="I122" s="86"/>
      <c r="J122" s="71"/>
      <c r="K122" s="89"/>
      <c r="L122" s="90"/>
      <c r="M122" s="90"/>
      <c r="N122" s="90"/>
      <c r="O122" s="83"/>
      <c r="P122" s="67"/>
      <c r="Q122" s="67"/>
      <c r="R122" s="78"/>
      <c r="S122" s="63"/>
      <c r="T122" s="63"/>
      <c r="U122" s="63"/>
      <c r="V122" s="91"/>
      <c r="W122" s="63"/>
      <c r="X122" s="63"/>
      <c r="Y122" s="63"/>
      <c r="Z122" s="63"/>
      <c r="AA122" s="63"/>
      <c r="AB122" s="63"/>
      <c r="AC122" s="63"/>
      <c r="AD122" s="71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x14ac:dyDescent="0.3">
      <c r="A123" s="71"/>
      <c r="B123" s="85"/>
      <c r="C123" s="85"/>
      <c r="D123" s="85"/>
      <c r="E123" s="86"/>
      <c r="F123" s="86"/>
      <c r="G123" s="87"/>
      <c r="H123" s="88"/>
      <c r="I123" s="86"/>
      <c r="J123" s="71"/>
      <c r="K123" s="89"/>
      <c r="L123" s="90"/>
      <c r="M123" s="90"/>
      <c r="N123" s="90"/>
      <c r="O123" s="83"/>
      <c r="P123" s="67"/>
      <c r="Q123" s="67"/>
      <c r="R123" s="78"/>
      <c r="S123" s="63"/>
      <c r="T123" s="63"/>
      <c r="U123" s="63"/>
      <c r="V123" s="91"/>
      <c r="W123" s="63"/>
      <c r="X123" s="63"/>
      <c r="Y123" s="63"/>
      <c r="Z123" s="63"/>
      <c r="AA123" s="63"/>
      <c r="AB123" s="63"/>
      <c r="AC123" s="63"/>
      <c r="AD123" s="71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x14ac:dyDescent="0.3">
      <c r="A124" s="71"/>
      <c r="B124" s="85"/>
      <c r="C124" s="85"/>
      <c r="D124" s="85"/>
      <c r="E124" s="86"/>
      <c r="F124" s="86"/>
      <c r="G124" s="87"/>
      <c r="H124" s="88"/>
      <c r="I124" s="86"/>
      <c r="J124" s="71"/>
      <c r="K124" s="89"/>
      <c r="L124" s="90"/>
      <c r="M124" s="90"/>
      <c r="N124" s="90"/>
      <c r="O124" s="83"/>
      <c r="P124" s="67"/>
      <c r="Q124" s="67"/>
      <c r="R124" s="78"/>
      <c r="S124" s="63"/>
      <c r="T124" s="63"/>
      <c r="U124" s="63"/>
      <c r="V124" s="91"/>
      <c r="W124" s="63"/>
      <c r="X124" s="63"/>
      <c r="Y124" s="63"/>
      <c r="Z124" s="63"/>
      <c r="AA124" s="63"/>
      <c r="AB124" s="63"/>
      <c r="AC124" s="63"/>
      <c r="AD124" s="71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x14ac:dyDescent="0.3">
      <c r="A125" s="71"/>
      <c r="B125" s="85"/>
      <c r="C125" s="85"/>
      <c r="D125" s="85"/>
      <c r="E125" s="86"/>
      <c r="F125" s="86"/>
      <c r="G125" s="87"/>
      <c r="H125" s="88"/>
      <c r="I125" s="86"/>
      <c r="J125" s="71"/>
      <c r="K125" s="89"/>
      <c r="L125" s="90"/>
      <c r="M125" s="90"/>
      <c r="N125" s="90"/>
      <c r="O125" s="83"/>
      <c r="P125" s="67"/>
      <c r="Q125" s="67"/>
      <c r="R125" s="78"/>
      <c r="S125" s="63"/>
      <c r="T125" s="63"/>
      <c r="U125" s="63"/>
      <c r="V125" s="91"/>
      <c r="W125" s="63"/>
      <c r="X125" s="63"/>
      <c r="Y125" s="63"/>
      <c r="Z125" s="63"/>
      <c r="AA125" s="63"/>
      <c r="AB125" s="63"/>
      <c r="AC125" s="63"/>
      <c r="AD125" s="71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3">
      <c r="A126" s="71"/>
      <c r="B126" s="85"/>
      <c r="C126" s="85"/>
      <c r="D126" s="85"/>
      <c r="E126" s="86"/>
      <c r="F126" s="86"/>
      <c r="G126" s="87"/>
      <c r="H126" s="88"/>
      <c r="I126" s="86"/>
      <c r="J126" s="71"/>
      <c r="K126" s="89"/>
      <c r="L126" s="90"/>
      <c r="M126" s="90"/>
      <c r="N126" s="90"/>
      <c r="O126" s="83"/>
      <c r="P126" s="67"/>
      <c r="Q126" s="67"/>
      <c r="R126" s="78"/>
      <c r="S126" s="63"/>
      <c r="T126" s="63"/>
      <c r="U126" s="63"/>
      <c r="V126" s="91"/>
      <c r="W126" s="63"/>
      <c r="X126" s="63"/>
      <c r="Y126" s="63"/>
      <c r="Z126" s="63"/>
      <c r="AA126" s="63"/>
      <c r="AB126" s="63"/>
      <c r="AC126" s="63"/>
      <c r="AD126" s="71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</row>
    <row r="127" spans="1:58" x14ac:dyDescent="0.3">
      <c r="A127" s="71"/>
      <c r="B127" s="85"/>
      <c r="C127" s="85"/>
      <c r="D127" s="85"/>
      <c r="E127" s="86"/>
      <c r="F127" s="86"/>
      <c r="G127" s="87"/>
      <c r="H127" s="88"/>
      <c r="I127" s="86"/>
      <c r="J127" s="71"/>
      <c r="K127" s="89"/>
      <c r="L127" s="90"/>
      <c r="M127" s="90"/>
      <c r="N127" s="90"/>
      <c r="O127" s="83"/>
      <c r="P127" s="67"/>
      <c r="Q127" s="67"/>
      <c r="R127" s="78"/>
      <c r="S127" s="63"/>
      <c r="T127" s="63"/>
      <c r="U127" s="63"/>
      <c r="V127" s="91"/>
      <c r="W127" s="63"/>
      <c r="X127" s="63"/>
      <c r="Y127" s="63"/>
      <c r="Z127" s="63"/>
      <c r="AA127" s="63"/>
      <c r="AB127" s="63"/>
      <c r="AC127" s="63"/>
      <c r="AD127" s="71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3">
      <c r="A128" s="71"/>
      <c r="B128" s="85"/>
      <c r="C128" s="85"/>
      <c r="D128" s="85"/>
      <c r="E128" s="86"/>
      <c r="F128" s="86"/>
      <c r="G128" s="87"/>
      <c r="H128" s="88"/>
      <c r="I128" s="86"/>
      <c r="J128" s="71"/>
      <c r="K128" s="89"/>
      <c r="L128" s="90"/>
      <c r="M128" s="90"/>
      <c r="N128" s="90"/>
      <c r="O128" s="83"/>
      <c r="P128" s="67"/>
      <c r="Q128" s="67"/>
      <c r="R128" s="78"/>
      <c r="S128" s="63"/>
      <c r="T128" s="63"/>
      <c r="U128" s="63"/>
      <c r="V128" s="91"/>
      <c r="W128" s="63"/>
      <c r="X128" s="63"/>
      <c r="Y128" s="63"/>
      <c r="Z128" s="63"/>
      <c r="AA128" s="63"/>
      <c r="AB128" s="63"/>
      <c r="AC128" s="63"/>
      <c r="AD128" s="71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</row>
    <row r="129" spans="1:58" x14ac:dyDescent="0.3">
      <c r="A129" s="71"/>
      <c r="B129" s="85"/>
      <c r="C129" s="85"/>
      <c r="D129" s="85"/>
      <c r="E129" s="86"/>
      <c r="F129" s="86"/>
      <c r="G129" s="87"/>
      <c r="H129" s="88"/>
      <c r="I129" s="86"/>
      <c r="J129" s="71"/>
      <c r="K129" s="89"/>
      <c r="L129" s="90"/>
      <c r="M129" s="90"/>
      <c r="N129" s="90"/>
      <c r="O129" s="83"/>
      <c r="P129" s="67"/>
      <c r="Q129" s="67"/>
      <c r="R129" s="78"/>
      <c r="S129" s="63"/>
      <c r="T129" s="63"/>
      <c r="U129" s="63"/>
      <c r="V129" s="91"/>
      <c r="W129" s="63"/>
      <c r="X129" s="63"/>
      <c r="Y129" s="63"/>
      <c r="Z129" s="63"/>
      <c r="AA129" s="63"/>
      <c r="AB129" s="63"/>
      <c r="AC129" s="63"/>
      <c r="AD129" s="71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3">
      <c r="A130" s="71"/>
      <c r="B130" s="85"/>
      <c r="C130" s="85"/>
      <c r="D130" s="85"/>
      <c r="E130" s="86"/>
      <c r="F130" s="86"/>
      <c r="G130" s="87"/>
      <c r="H130" s="88"/>
      <c r="I130" s="86"/>
      <c r="J130" s="71"/>
      <c r="K130" s="89"/>
      <c r="L130" s="90"/>
      <c r="M130" s="90"/>
      <c r="N130" s="90"/>
      <c r="O130" s="83"/>
      <c r="P130" s="67"/>
      <c r="Q130" s="67"/>
      <c r="R130" s="78"/>
      <c r="S130" s="63"/>
      <c r="T130" s="63"/>
      <c r="U130" s="63"/>
      <c r="V130" s="91"/>
      <c r="W130" s="63"/>
      <c r="X130" s="63"/>
      <c r="Y130" s="63"/>
      <c r="Z130" s="63"/>
      <c r="AA130" s="63"/>
      <c r="AB130" s="63"/>
      <c r="AC130" s="63"/>
      <c r="AD130" s="71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</row>
    <row r="131" spans="1:58" x14ac:dyDescent="0.3">
      <c r="A131" s="71"/>
      <c r="B131" s="85"/>
      <c r="C131" s="85"/>
      <c r="D131" s="85"/>
      <c r="E131" s="86"/>
      <c r="F131" s="86"/>
      <c r="G131" s="87"/>
      <c r="H131" s="88"/>
      <c r="I131" s="86"/>
      <c r="J131" s="71"/>
      <c r="K131" s="89"/>
      <c r="L131" s="90"/>
      <c r="M131" s="90"/>
      <c r="N131" s="90"/>
      <c r="O131" s="83"/>
      <c r="P131" s="67"/>
      <c r="Q131" s="67"/>
      <c r="R131" s="78"/>
      <c r="S131" s="63"/>
      <c r="T131" s="63"/>
      <c r="U131" s="63"/>
      <c r="V131" s="91"/>
      <c r="W131" s="63"/>
      <c r="X131" s="63"/>
      <c r="Y131" s="63"/>
      <c r="Z131" s="63"/>
      <c r="AA131" s="63"/>
      <c r="AB131" s="63"/>
      <c r="AC131" s="63"/>
      <c r="AD131" s="71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</row>
    <row r="132" spans="1:58" x14ac:dyDescent="0.3">
      <c r="A132" s="71"/>
      <c r="B132" s="85"/>
      <c r="C132" s="85"/>
      <c r="D132" s="85"/>
      <c r="E132" s="86"/>
      <c r="F132" s="86"/>
      <c r="G132" s="87"/>
      <c r="H132" s="88"/>
      <c r="I132" s="86"/>
      <c r="J132" s="71"/>
      <c r="K132" s="89"/>
      <c r="L132" s="90"/>
      <c r="M132" s="90"/>
      <c r="N132" s="90"/>
      <c r="O132" s="83"/>
      <c r="P132" s="67"/>
      <c r="Q132" s="67"/>
      <c r="R132" s="78"/>
      <c r="S132" s="63"/>
      <c r="T132" s="63"/>
      <c r="U132" s="63"/>
      <c r="V132" s="91"/>
      <c r="W132" s="63"/>
      <c r="X132" s="63"/>
      <c r="Y132" s="63"/>
      <c r="Z132" s="63"/>
      <c r="AA132" s="63"/>
      <c r="AB132" s="63"/>
      <c r="AC132" s="63"/>
      <c r="AD132" s="71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</row>
    <row r="133" spans="1:58" x14ac:dyDescent="0.3">
      <c r="A133" s="71"/>
      <c r="B133" s="85"/>
      <c r="C133" s="85"/>
      <c r="D133" s="85"/>
      <c r="E133" s="86"/>
      <c r="F133" s="86"/>
      <c r="G133" s="87"/>
      <c r="H133" s="88"/>
      <c r="I133" s="86"/>
      <c r="J133" s="71"/>
      <c r="K133" s="89"/>
      <c r="L133" s="90"/>
      <c r="M133" s="90"/>
      <c r="N133" s="90"/>
      <c r="O133" s="83"/>
      <c r="P133" s="67"/>
      <c r="Q133" s="67"/>
      <c r="R133" s="78"/>
      <c r="S133" s="63"/>
      <c r="T133" s="63"/>
      <c r="U133" s="63"/>
      <c r="V133" s="91"/>
      <c r="W133" s="63"/>
      <c r="X133" s="63"/>
      <c r="Y133" s="63"/>
      <c r="Z133" s="63"/>
      <c r="AA133" s="63"/>
      <c r="AB133" s="63"/>
      <c r="AC133" s="63"/>
      <c r="AD133" s="71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</row>
    <row r="134" spans="1:58" x14ac:dyDescent="0.3">
      <c r="A134" s="7"/>
      <c r="B134" s="32"/>
      <c r="C134" s="32"/>
      <c r="D134" s="32"/>
      <c r="E134" s="11"/>
      <c r="F134" s="11"/>
      <c r="G134" s="33"/>
      <c r="H134" s="10"/>
      <c r="I134" s="11"/>
      <c r="J134" s="7"/>
      <c r="K134" s="12"/>
      <c r="L134" s="9"/>
      <c r="M134" s="9"/>
      <c r="N134" s="9"/>
      <c r="O134" s="13"/>
      <c r="P134" s="14"/>
      <c r="Q134" s="14"/>
      <c r="R134" s="38"/>
      <c r="S134" s="4"/>
      <c r="T134" s="4"/>
      <c r="V134" s="15"/>
      <c r="W134" s="4"/>
      <c r="X134" s="4"/>
      <c r="Y134" s="4"/>
      <c r="Z134" s="4"/>
      <c r="AA134" s="4"/>
      <c r="AB134" s="4"/>
      <c r="AC134" s="4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</row>
    <row r="135" spans="1:58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4"/>
      <c r="L135" s="14"/>
      <c r="M135" s="14"/>
      <c r="N135" s="14"/>
      <c r="O135" s="14"/>
      <c r="P135" s="14"/>
      <c r="Q135" s="14"/>
      <c r="R135" s="38"/>
      <c r="S135" s="4"/>
      <c r="T135" s="4"/>
      <c r="V135" s="14"/>
      <c r="W135" s="7"/>
      <c r="X135" s="7"/>
      <c r="Y135" s="7"/>
      <c r="Z135" s="7"/>
      <c r="AA135" s="7"/>
      <c r="AB135" s="7"/>
      <c r="AC135" s="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</row>
    <row r="136" spans="1:58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4"/>
      <c r="L136" s="14"/>
      <c r="M136" s="14"/>
      <c r="N136" s="14"/>
      <c r="O136" s="14"/>
      <c r="P136" s="14"/>
      <c r="Q136" s="14"/>
      <c r="R136" s="38"/>
      <c r="S136" s="4"/>
      <c r="T136" s="4"/>
      <c r="V136" s="14"/>
      <c r="W136" s="7"/>
      <c r="X136" s="7"/>
      <c r="Y136" s="7"/>
      <c r="Z136" s="7"/>
      <c r="AA136" s="7"/>
      <c r="AB136" s="7"/>
      <c r="AC136" s="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</row>
    <row r="137" spans="1:58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4"/>
      <c r="L137" s="14"/>
      <c r="M137" s="14"/>
      <c r="N137" s="14"/>
      <c r="O137" s="14"/>
      <c r="P137" s="14"/>
      <c r="Q137" s="14"/>
      <c r="R137" s="38"/>
      <c r="S137" s="4"/>
      <c r="T137" s="4"/>
      <c r="V137" s="14"/>
      <c r="W137" s="7"/>
      <c r="X137" s="7"/>
      <c r="Y137" s="7"/>
      <c r="Z137" s="7"/>
      <c r="AA137" s="7"/>
      <c r="AB137" s="7"/>
      <c r="AC137" s="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</row>
    <row r="138" spans="1:58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4"/>
      <c r="L138" s="14"/>
      <c r="M138" s="14"/>
      <c r="N138" s="14"/>
      <c r="O138" s="14"/>
      <c r="P138" s="14"/>
      <c r="Q138" s="14"/>
      <c r="R138" s="38"/>
      <c r="S138" s="4"/>
      <c r="T138" s="4"/>
      <c r="V138" s="14"/>
      <c r="W138" s="7"/>
      <c r="X138" s="7"/>
      <c r="Y138" s="7"/>
      <c r="Z138" s="7"/>
      <c r="AA138" s="7"/>
      <c r="AB138" s="7"/>
      <c r="AC138" s="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</row>
    <row r="139" spans="1:58" x14ac:dyDescent="0.3"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</sheetData>
  <mergeCells count="17">
    <mergeCell ref="A1:AD1"/>
    <mergeCell ref="A2:AD2"/>
    <mergeCell ref="F4:F6"/>
    <mergeCell ref="U4:U8"/>
    <mergeCell ref="B5:C5"/>
    <mergeCell ref="Y7:AA7"/>
    <mergeCell ref="W9:AD9"/>
    <mergeCell ref="A9:A10"/>
    <mergeCell ref="F9:F10"/>
    <mergeCell ref="G9:G10"/>
    <mergeCell ref="I9:I10"/>
    <mergeCell ref="J9:J10"/>
    <mergeCell ref="U112:U113"/>
    <mergeCell ref="B9:D9"/>
    <mergeCell ref="L9:P9"/>
    <mergeCell ref="R9:S9"/>
    <mergeCell ref="U9:U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definitions of variables</vt:lpstr>
      <vt:lpstr>citation, copyright info</vt:lpstr>
      <vt:lpstr>const. % of s accumulated</vt:lpstr>
      <vt:lpstr>const. ratio of A to 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Kliman</dc:creator>
  <cp:keywords/>
  <dc:description/>
  <cp:lastModifiedBy>Andrew Kliman</cp:lastModifiedBy>
  <cp:revision/>
  <dcterms:created xsi:type="dcterms:W3CDTF">2021-07-02T16:19:13Z</dcterms:created>
  <dcterms:modified xsi:type="dcterms:W3CDTF">2021-10-06T23:43:23Z</dcterms:modified>
  <cp:category/>
  <cp:contentStatus/>
</cp:coreProperties>
</file>